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anacovington/Desktop/"/>
    </mc:Choice>
  </mc:AlternateContent>
  <xr:revisionPtr revIDLastSave="0" documentId="13_ncr:1_{DAA8866D-291B-D045-8D4D-62F63DB84B67}" xr6:coauthVersionLast="45" xr6:coauthVersionMax="45" xr10:uidLastSave="{00000000-0000-0000-0000-000000000000}"/>
  <bookViews>
    <workbookView xWindow="2060" yWindow="460" windowWidth="19420" windowHeight="10420" xr2:uid="{00000000-000D-0000-FFFF-FFFF00000000}"/>
  </bookViews>
  <sheets>
    <sheet name="Summer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5" i="1" l="1"/>
  <c r="D85" i="1"/>
  <c r="D141" i="1" l="1"/>
  <c r="C141" i="1"/>
  <c r="D140" i="1"/>
  <c r="C140" i="1"/>
  <c r="D139" i="1"/>
  <c r="C139" i="1"/>
  <c r="D138" i="1"/>
  <c r="C138" i="1"/>
  <c r="D137" i="1"/>
  <c r="C137" i="1"/>
  <c r="D135" i="1"/>
  <c r="C135" i="1"/>
  <c r="D133" i="1"/>
  <c r="C133" i="1"/>
  <c r="D132" i="1"/>
  <c r="C132" i="1"/>
  <c r="D130" i="1"/>
  <c r="D128" i="1"/>
  <c r="C128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2" i="1"/>
  <c r="C112" i="1"/>
  <c r="C111" i="1"/>
  <c r="D110" i="1"/>
  <c r="C110" i="1"/>
  <c r="D109" i="1"/>
  <c r="C109" i="1"/>
  <c r="D108" i="1"/>
  <c r="C108" i="1"/>
  <c r="D106" i="1"/>
  <c r="C106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C86" i="1"/>
  <c r="D81" i="1"/>
  <c r="C81" i="1"/>
  <c r="D80" i="1"/>
  <c r="C80" i="1"/>
  <c r="D79" i="1"/>
  <c r="C79" i="1"/>
  <c r="D78" i="1"/>
  <c r="C78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3" i="1"/>
  <c r="C63" i="1"/>
  <c r="D62" i="1"/>
  <c r="C62" i="1"/>
  <c r="D61" i="1"/>
  <c r="C61" i="1"/>
  <c r="D60" i="1"/>
  <c r="C60" i="1"/>
  <c r="D59" i="1"/>
  <c r="C59" i="1"/>
  <c r="D58" i="1"/>
  <c r="C58" i="1"/>
  <c r="D56" i="1"/>
  <c r="C56" i="1"/>
  <c r="D55" i="1"/>
  <c r="C55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1" i="1"/>
  <c r="C41" i="1"/>
  <c r="D39" i="1"/>
  <c r="C39" i="1"/>
  <c r="D38" i="1"/>
  <c r="C38" i="1"/>
  <c r="D37" i="1"/>
  <c r="C37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6" i="1"/>
  <c r="C26" i="1"/>
  <c r="D24" i="1"/>
  <c r="C24" i="1"/>
  <c r="D22" i="1"/>
  <c r="C22" i="1"/>
  <c r="D21" i="1"/>
  <c r="C21" i="1"/>
  <c r="D19" i="1"/>
  <c r="C19" i="1"/>
  <c r="D18" i="1"/>
  <c r="C18" i="1"/>
  <c r="D17" i="1"/>
  <c r="C17" i="1"/>
  <c r="D15" i="1"/>
  <c r="C15" i="1"/>
  <c r="D14" i="1"/>
  <c r="C14" i="1"/>
  <c r="D13" i="1"/>
  <c r="C13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3" i="1"/>
  <c r="C3" i="1"/>
  <c r="D2" i="1"/>
  <c r="C2" i="1"/>
</calcChain>
</file>

<file path=xl/sharedStrings.xml><?xml version="1.0" encoding="utf-8"?>
<sst xmlns="http://schemas.openxmlformats.org/spreadsheetml/2006/main" count="639" uniqueCount="294">
  <si>
    <t>LAST NAME</t>
  </si>
  <si>
    <t>FIRST NAME</t>
  </si>
  <si>
    <t>LSC</t>
  </si>
  <si>
    <t>EMAIL</t>
  </si>
  <si>
    <t>CJ EVAL</t>
  </si>
  <si>
    <t>SR EVAL</t>
  </si>
  <si>
    <t>DR EVAL</t>
  </si>
  <si>
    <t>AR EVAL</t>
  </si>
  <si>
    <t>Alexander</t>
  </si>
  <si>
    <t>Larry</t>
  </si>
  <si>
    <t>n3i</t>
  </si>
  <si>
    <t>Allender</t>
  </si>
  <si>
    <t>Jacki</t>
  </si>
  <si>
    <t>n3f</t>
  </si>
  <si>
    <t>Ammon</t>
  </si>
  <si>
    <t>Dale</t>
  </si>
  <si>
    <t>CO</t>
  </si>
  <si>
    <t>Anaya</t>
  </si>
  <si>
    <t>Lorna</t>
  </si>
  <si>
    <t>Baldwin</t>
  </si>
  <si>
    <t>Debbie</t>
  </si>
  <si>
    <t>Barnes</t>
  </si>
  <si>
    <t>Phil</t>
  </si>
  <si>
    <t>Becker</t>
  </si>
  <si>
    <t>Ed</t>
  </si>
  <si>
    <t>Beisel</t>
  </si>
  <si>
    <t>Joanie</t>
  </si>
  <si>
    <t>Birnbrich</t>
  </si>
  <si>
    <t>Pamela</t>
  </si>
  <si>
    <t>Bougie</t>
  </si>
  <si>
    <t>Michael</t>
  </si>
  <si>
    <t>Ken</t>
  </si>
  <si>
    <t>Broyles</t>
  </si>
  <si>
    <t>Robert</t>
  </si>
  <si>
    <t>robertbroyles9@gmail.com</t>
  </si>
  <si>
    <t>Cahn</t>
  </si>
  <si>
    <t>Jamie</t>
  </si>
  <si>
    <t>Campbell</t>
  </si>
  <si>
    <t>Jack</t>
  </si>
  <si>
    <t>Caraballo</t>
  </si>
  <si>
    <t>Edgar</t>
  </si>
  <si>
    <t>Carpenter</t>
  </si>
  <si>
    <t>Julie</t>
  </si>
  <si>
    <t>Chambers</t>
  </si>
  <si>
    <t>Barbara</t>
  </si>
  <si>
    <t>Ching</t>
  </si>
  <si>
    <t>Frank</t>
  </si>
  <si>
    <t>Clark</t>
  </si>
  <si>
    <t>Randy</t>
  </si>
  <si>
    <t>Coleman</t>
  </si>
  <si>
    <t>David</t>
  </si>
  <si>
    <t>Colket</t>
  </si>
  <si>
    <t>Ellen</t>
  </si>
  <si>
    <t>PV</t>
  </si>
  <si>
    <t>ecpenny@msn.com</t>
  </si>
  <si>
    <t>Covington</t>
  </si>
  <si>
    <t>Dana</t>
  </si>
  <si>
    <t>Davis</t>
  </si>
  <si>
    <t>Dilli</t>
  </si>
  <si>
    <t>Mike</t>
  </si>
  <si>
    <t xml:space="preserve">mdilli@q.com </t>
  </si>
  <si>
    <t>DiNardo</t>
  </si>
  <si>
    <t>Dave</t>
  </si>
  <si>
    <t>Downs</t>
  </si>
  <si>
    <t>Kim</t>
  </si>
  <si>
    <t>Drake</t>
  </si>
  <si>
    <t>Sandy</t>
  </si>
  <si>
    <t>Duncan</t>
  </si>
  <si>
    <t>Lucy</t>
  </si>
  <si>
    <t>Easty</t>
  </si>
  <si>
    <t>Kent</t>
  </si>
  <si>
    <t>Eaton</t>
  </si>
  <si>
    <t>Linda</t>
  </si>
  <si>
    <t>Ferritto</t>
  </si>
  <si>
    <t>Jerry</t>
  </si>
  <si>
    <t>Fox</t>
  </si>
  <si>
    <t>Jon</t>
  </si>
  <si>
    <t>Gagliardo</t>
  </si>
  <si>
    <t>John</t>
  </si>
  <si>
    <t>Galica</t>
  </si>
  <si>
    <t>Gibson</t>
  </si>
  <si>
    <t>Valerie</t>
  </si>
  <si>
    <t>Gordon</t>
  </si>
  <si>
    <t>Cecil</t>
  </si>
  <si>
    <t>Green</t>
  </si>
  <si>
    <t>Bruce</t>
  </si>
  <si>
    <t>Griffiths</t>
  </si>
  <si>
    <t>Bob</t>
  </si>
  <si>
    <t>Hammond</t>
  </si>
  <si>
    <t>Heath</t>
  </si>
  <si>
    <t>Suzanne</t>
  </si>
  <si>
    <t>Hellervik-Bing</t>
  </si>
  <si>
    <t>Melissa</t>
  </si>
  <si>
    <t>Hogan</t>
  </si>
  <si>
    <t>Kevin</t>
  </si>
  <si>
    <t>Holcomb</t>
  </si>
  <si>
    <t>Jim</t>
  </si>
  <si>
    <t>Hoppenrath</t>
  </si>
  <si>
    <t>Amy</t>
  </si>
  <si>
    <t>Hougardy</t>
  </si>
  <si>
    <t>Don</t>
  </si>
  <si>
    <t>Houk</t>
  </si>
  <si>
    <t>Bill</t>
  </si>
  <si>
    <t>Huckeby</t>
  </si>
  <si>
    <t>Susan</t>
  </si>
  <si>
    <t>MT</t>
  </si>
  <si>
    <t>shuckeby@msn.com</t>
  </si>
  <si>
    <t>Husson</t>
  </si>
  <si>
    <t>Tim</t>
  </si>
  <si>
    <t>Johnson</t>
  </si>
  <si>
    <t>Jason</t>
  </si>
  <si>
    <t>Mark</t>
  </si>
  <si>
    <t>Traci</t>
  </si>
  <si>
    <t>Jones</t>
  </si>
  <si>
    <t>Paul</t>
  </si>
  <si>
    <t>Kanzari</t>
  </si>
  <si>
    <t>Anissa</t>
  </si>
  <si>
    <t>Kintz</t>
  </si>
  <si>
    <t>Doug</t>
  </si>
  <si>
    <t>Kitchens</t>
  </si>
  <si>
    <t>Chris</t>
  </si>
  <si>
    <t>Kramer</t>
  </si>
  <si>
    <t>Mary</t>
  </si>
  <si>
    <t>Kunsman</t>
  </si>
  <si>
    <t>Chuck</t>
  </si>
  <si>
    <t>LaGow</t>
  </si>
  <si>
    <t>Peter</t>
  </si>
  <si>
    <t>Lakota</t>
  </si>
  <si>
    <t>Philip</t>
  </si>
  <si>
    <t>Lawley</t>
  </si>
  <si>
    <t>Anne</t>
  </si>
  <si>
    <t>Leaver</t>
  </si>
  <si>
    <t>Ann</t>
  </si>
  <si>
    <t>Lorimer</t>
  </si>
  <si>
    <t>Sue</t>
  </si>
  <si>
    <t>Lottes</t>
  </si>
  <si>
    <t>Steve</t>
  </si>
  <si>
    <t>Maker</t>
  </si>
  <si>
    <t>Martin</t>
  </si>
  <si>
    <t>Trish</t>
  </si>
  <si>
    <t>Martinez</t>
  </si>
  <si>
    <t>Ernesto</t>
  </si>
  <si>
    <t>Dan</t>
  </si>
  <si>
    <t>McCaw</t>
  </si>
  <si>
    <t>McMillen</t>
  </si>
  <si>
    <t>Rich</t>
  </si>
  <si>
    <t>Meagher</t>
  </si>
  <si>
    <t>Meconis</t>
  </si>
  <si>
    <t>Memont</t>
  </si>
  <si>
    <t>Mueller</t>
  </si>
  <si>
    <t>Edie</t>
  </si>
  <si>
    <t>Neill</t>
  </si>
  <si>
    <t>jjneill@gmail.com</t>
  </si>
  <si>
    <t>Nygren</t>
  </si>
  <si>
    <t>Millie</t>
  </si>
  <si>
    <t>Olack</t>
  </si>
  <si>
    <t>Lisa</t>
  </si>
  <si>
    <t>Oliver</t>
  </si>
  <si>
    <t>Tom</t>
  </si>
  <si>
    <t>Patterson</t>
  </si>
  <si>
    <t>Renee</t>
  </si>
  <si>
    <t>Perkins</t>
  </si>
  <si>
    <t>Brian</t>
  </si>
  <si>
    <t>Peterson</t>
  </si>
  <si>
    <t>Eric</t>
  </si>
  <si>
    <t>Potter</t>
  </si>
  <si>
    <t>Powell</t>
  </si>
  <si>
    <t>Scott</t>
  </si>
  <si>
    <t xml:space="preserve">spowell11@comcast.net </t>
  </si>
  <si>
    <t>Raker</t>
  </si>
  <si>
    <t>Jeff</t>
  </si>
  <si>
    <t>Rose</t>
  </si>
  <si>
    <t>Ruddell</t>
  </si>
  <si>
    <t>Rustin</t>
  </si>
  <si>
    <t>Scandary</t>
  </si>
  <si>
    <t>Kathleen</t>
  </si>
  <si>
    <t>Schuldt</t>
  </si>
  <si>
    <t>Gloria</t>
  </si>
  <si>
    <t>Schwab</t>
  </si>
  <si>
    <t>Herb</t>
  </si>
  <si>
    <t>Seckinger</t>
  </si>
  <si>
    <t>Sheehan</t>
  </si>
  <si>
    <t>Shulby</t>
  </si>
  <si>
    <t>Wayne</t>
  </si>
  <si>
    <t>Smalley</t>
  </si>
  <si>
    <t>Walter</t>
  </si>
  <si>
    <t>Smith</t>
  </si>
  <si>
    <t>Smythe</t>
  </si>
  <si>
    <t>Mickey</t>
  </si>
  <si>
    <t>Soderstrom</t>
  </si>
  <si>
    <t>Pete</t>
  </si>
  <si>
    <t xml:space="preserve">p_soders@bellsouth.net </t>
  </si>
  <si>
    <t>Rayleen</t>
  </si>
  <si>
    <t>Spittler</t>
  </si>
  <si>
    <t>Jayne</t>
  </si>
  <si>
    <t>Steffner</t>
  </si>
  <si>
    <t>Stratton</t>
  </si>
  <si>
    <t>Swalley</t>
  </si>
  <si>
    <t>Swigon</t>
  </si>
  <si>
    <t>Talwar</t>
  </si>
  <si>
    <t>Thomas</t>
  </si>
  <si>
    <t>Jay</t>
  </si>
  <si>
    <t>Tobin</t>
  </si>
  <si>
    <t>Rick</t>
  </si>
  <si>
    <t>Urbanowicz</t>
  </si>
  <si>
    <t>Van Pool</t>
  </si>
  <si>
    <t>Ron</t>
  </si>
  <si>
    <t>Vetterlein</t>
  </si>
  <si>
    <t>Vincent</t>
  </si>
  <si>
    <t>Waller</t>
  </si>
  <si>
    <t>Joe</t>
  </si>
  <si>
    <t>Walls</t>
  </si>
  <si>
    <t>Wepasnick</t>
  </si>
  <si>
    <t>Denice</t>
  </si>
  <si>
    <t>Werner</t>
  </si>
  <si>
    <t>Fran</t>
  </si>
  <si>
    <t>White</t>
  </si>
  <si>
    <t>Teri</t>
  </si>
  <si>
    <t>Wilkins</t>
  </si>
  <si>
    <t>Wilson</t>
  </si>
  <si>
    <t>Matt</t>
  </si>
  <si>
    <t>Witzel</t>
  </si>
  <si>
    <t>Wojcik</t>
  </si>
  <si>
    <t>Judi</t>
  </si>
  <si>
    <t>Zaleski</t>
  </si>
  <si>
    <t>Carol</t>
  </si>
  <si>
    <t>Zolno</t>
  </si>
  <si>
    <t>Golding</t>
  </si>
  <si>
    <t>Allan</t>
  </si>
  <si>
    <t>FG</t>
  </si>
  <si>
    <t>allan.c.golding@comcast.net</t>
  </si>
  <si>
    <t>NT</t>
  </si>
  <si>
    <t>traci@tdjohnsoncpa.com</t>
  </si>
  <si>
    <t>Weber</t>
  </si>
  <si>
    <t>Todd</t>
  </si>
  <si>
    <t>NC</t>
  </si>
  <si>
    <t>toddw0312@gmail.com</t>
  </si>
  <si>
    <t>weferling5@gmail.com</t>
  </si>
  <si>
    <t>smengelkoch@msn.com</t>
  </si>
  <si>
    <t>Mengelkoch</t>
  </si>
  <si>
    <t>ND</t>
  </si>
  <si>
    <t>Marie</t>
  </si>
  <si>
    <t>Weferling</t>
  </si>
  <si>
    <t>ME</t>
  </si>
  <si>
    <t>IA</t>
  </si>
  <si>
    <t>wilkinsj@me.com</t>
  </si>
  <si>
    <t>Walling</t>
  </si>
  <si>
    <t>Maianne</t>
  </si>
  <si>
    <t>IN</t>
  </si>
  <si>
    <t>nocando87-swim@yahoo.com</t>
  </si>
  <si>
    <t>n3I</t>
  </si>
  <si>
    <t>n3F</t>
  </si>
  <si>
    <t xml:space="preserve">dcammon5@gmail.com </t>
  </si>
  <si>
    <t>sheehanjj51@gmail.com</t>
  </si>
  <si>
    <t>mark.w.mccaw@gmail.com</t>
  </si>
  <si>
    <t>Zone</t>
  </si>
  <si>
    <t>FL</t>
  </si>
  <si>
    <t xml:space="preserve">Pam </t>
  </si>
  <si>
    <t xml:space="preserve">atm4three@gmail.com </t>
  </si>
  <si>
    <t>Crounse</t>
  </si>
  <si>
    <t>SC</t>
  </si>
  <si>
    <t>kimcrounse@hotmail.com</t>
  </si>
  <si>
    <t>Garrett</t>
  </si>
  <si>
    <t>Patrick</t>
  </si>
  <si>
    <t>OK</t>
  </si>
  <si>
    <t>oksswimofficial@gmail.com</t>
  </si>
  <si>
    <t>Soe</t>
  </si>
  <si>
    <t>Jeanette</t>
  </si>
  <si>
    <t>PC</t>
  </si>
  <si>
    <t>jgonsoe@yahoo.com</t>
  </si>
  <si>
    <t>Carmody</t>
  </si>
  <si>
    <t>Jennifer</t>
  </si>
  <si>
    <t>SN</t>
  </si>
  <si>
    <t>niffeycarmody@sbcglobal.net</t>
  </si>
  <si>
    <t>Silver</t>
  </si>
  <si>
    <t>Derigan</t>
  </si>
  <si>
    <t>derigansilver@gmail.com</t>
  </si>
  <si>
    <t>Floyd</t>
  </si>
  <si>
    <t>UT</t>
  </si>
  <si>
    <t>jfloyd0202@gmail.com</t>
  </si>
  <si>
    <t>Curtis</t>
  </si>
  <si>
    <t>MV</t>
  </si>
  <si>
    <t>ic-clearly@sbcglobal.net</t>
  </si>
  <si>
    <t>Myers</t>
  </si>
  <si>
    <t>Chung</t>
  </si>
  <si>
    <t>Kenneth</t>
  </si>
  <si>
    <t>kyfchung@gmail.com</t>
  </si>
  <si>
    <t>Kojima</t>
  </si>
  <si>
    <t>Wade</t>
  </si>
  <si>
    <t>MS</t>
  </si>
  <si>
    <t xml:space="preserve">wkojima@comcast.net </t>
  </si>
  <si>
    <t>Mitchell</t>
  </si>
  <si>
    <t>srm14645@gmail.com</t>
  </si>
  <si>
    <t>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</si>
</sst>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indexed="8"/>
      <name val="Verdana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sz val="10"/>
      <color indexed="8"/>
      <name val="Verdana"/>
      <family val="2"/>
    </font>
    <font>
      <sz val="10"/>
      <color rgb="FF767676"/>
      <name val="Helvetica"/>
      <family val="2"/>
    </font>
    <font>
      <u/>
      <sz val="12"/>
      <color theme="10"/>
      <name val="Verdana"/>
      <family val="2"/>
    </font>
    <font>
      <sz val="10"/>
      <color theme="1"/>
      <name val="Helvetica"/>
      <family val="2"/>
    </font>
    <font>
      <sz val="10"/>
      <color theme="1"/>
      <name val="Helvetica"/>
      <family val="2"/>
      <scheme val="minor"/>
    </font>
    <font>
      <sz val="10"/>
      <color indexed="8"/>
      <name val="Arial"/>
      <family val="2"/>
    </font>
    <font>
      <sz val="10"/>
      <color theme="1"/>
      <name val="Verdana"/>
      <family val="2"/>
    </font>
    <font>
      <sz val="12"/>
      <color indexed="8"/>
      <name val="Helvetica"/>
      <family val="2"/>
    </font>
    <font>
      <sz val="10"/>
      <color rgb="FF333333"/>
      <name val="Helvetica"/>
      <family val="2"/>
      <scheme val="minor"/>
    </font>
    <font>
      <sz val="10"/>
      <name val="Helvetica"/>
      <family val="2"/>
      <scheme val="minor"/>
    </font>
    <font>
      <sz val="10"/>
      <color rgb="FF000000"/>
      <name val="Helvetica"/>
      <family val="2"/>
    </font>
    <font>
      <sz val="10"/>
      <color indexed="8"/>
      <name val="Helvetica"/>
      <family val="2"/>
      <scheme val="major"/>
    </font>
    <font>
      <sz val="10"/>
      <color rgb="FF767676"/>
      <name val="Helvetic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vertical="top" wrapText="1"/>
    </xf>
    <xf numFmtId="1" fontId="2" fillId="3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4" borderId="1" xfId="0" applyNumberFormat="1" applyFont="1" applyFill="1" applyBorder="1">
      <alignment vertical="top" wrapText="1"/>
    </xf>
    <xf numFmtId="0" fontId="1" fillId="0" borderId="0" xfId="0" applyFo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7" fillId="4" borderId="1" xfId="1" applyNumberFormat="1" applyFont="1" applyFill="1" applyBorder="1" applyAlignment="1">
      <alignment vertical="top" wrapText="1"/>
    </xf>
    <xf numFmtId="0" fontId="7" fillId="0" borderId="1" xfId="1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6" fillId="4" borderId="1" xfId="0" applyNumberFormat="1" applyFont="1" applyFill="1" applyBorder="1" applyAlignment="1">
      <alignment vertical="top" wrapText="1"/>
    </xf>
    <xf numFmtId="0" fontId="9" fillId="0" borderId="1" xfId="1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1" fontId="10" fillId="0" borderId="1" xfId="0" applyNumberFormat="1" applyFont="1" applyBorder="1" applyAlignment="1">
      <alignment vertical="top" wrapText="1"/>
    </xf>
    <xf numFmtId="0" fontId="10" fillId="4" borderId="1" xfId="0" applyNumberFormat="1" applyFont="1" applyFill="1" applyBorder="1" applyAlignment="1">
      <alignment vertical="top" wrapText="1"/>
    </xf>
    <xf numFmtId="1" fontId="10" fillId="4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1" xfId="1" applyNumberFormat="1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" fillId="4" borderId="3" xfId="0" applyNumberFormat="1" applyFont="1" applyFill="1" applyBorder="1" applyAlignment="1">
      <alignment vertical="top" wrapText="1"/>
    </xf>
    <xf numFmtId="0" fontId="10" fillId="4" borderId="4" xfId="0" applyNumberFormat="1" applyFont="1" applyFill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15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F4F4F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cando87-swim@yahoo.com" TargetMode="External"/><Relationship Id="rId2" Type="http://schemas.openxmlformats.org/officeDocument/2006/relationships/hyperlink" Target="mailto:wilkinsj@me.com" TargetMode="External"/><Relationship Id="rId1" Type="http://schemas.openxmlformats.org/officeDocument/2006/relationships/hyperlink" Target="mailto:smengelkoch@msn.com" TargetMode="External"/><Relationship Id="rId6" Type="http://schemas.openxmlformats.org/officeDocument/2006/relationships/hyperlink" Target="mailto:niffeycarmody@sbcglobal.net" TargetMode="External"/><Relationship Id="rId5" Type="http://schemas.openxmlformats.org/officeDocument/2006/relationships/hyperlink" Target="mailto:sheehanjj51@gmail.com" TargetMode="External"/><Relationship Id="rId4" Type="http://schemas.openxmlformats.org/officeDocument/2006/relationships/hyperlink" Target="mailto:dcammon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42"/>
  <sheetViews>
    <sheetView showGridLines="0" tabSelected="1" workbookViewId="0">
      <pane xSplit="1" ySplit="1" topLeftCell="B71" activePane="bottomRight" state="frozenSplit"/>
      <selection pane="topRight"/>
      <selection pane="bottomLeft"/>
      <selection pane="bottomRight" activeCell="H81" sqref="H81"/>
    </sheetView>
  </sheetViews>
  <sheetFormatPr baseColWidth="10" defaultColWidth="6.625" defaultRowHeight="18" customHeight="1" x14ac:dyDescent="0.2"/>
  <cols>
    <col min="1" max="1" width="8.75" style="1" customWidth="1"/>
    <col min="2" max="2" width="7.75" style="1" customWidth="1"/>
    <col min="3" max="3" width="4.25" style="1" customWidth="1"/>
    <col min="4" max="4" width="22.375" style="1" customWidth="1"/>
    <col min="5" max="8" width="7.5" style="1" customWidth="1"/>
    <col min="9" max="9" width="12.375" style="1" customWidth="1"/>
    <col min="10" max="256" width="6.625" style="1" customWidth="1"/>
  </cols>
  <sheetData>
    <row r="1" spans="1:9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255</v>
      </c>
    </row>
    <row r="2" spans="1:9" ht="17.5" customHeight="1" x14ac:dyDescent="0.2">
      <c r="A2" s="3" t="s">
        <v>8</v>
      </c>
      <c r="B2" s="4" t="s">
        <v>9</v>
      </c>
      <c r="C2" s="4" t="str">
        <f t="shared" ref="C2:C109" si="0">"SE"</f>
        <v>SE</v>
      </c>
      <c r="D2" s="4" t="str">
        <f>"larrydalexander@aol.com"</f>
        <v>larrydalexander@aol.com</v>
      </c>
      <c r="E2" s="18" t="s">
        <v>10</v>
      </c>
      <c r="F2" s="18" t="s">
        <v>10</v>
      </c>
      <c r="G2" s="18" t="s">
        <v>10</v>
      </c>
      <c r="H2" s="19"/>
    </row>
    <row r="3" spans="1:9" ht="17" customHeight="1" x14ac:dyDescent="0.2">
      <c r="A3" s="3" t="s">
        <v>11</v>
      </c>
      <c r="B3" s="6" t="s">
        <v>12</v>
      </c>
      <c r="C3" s="6" t="str">
        <f t="shared" ref="C3:C17" si="1">"OR"</f>
        <v>OR</v>
      </c>
      <c r="D3" s="16" t="str">
        <f>"jacki.allender@gmail.com"</f>
        <v>jacki.allender@gmail.com</v>
      </c>
      <c r="E3" s="20" t="s">
        <v>13</v>
      </c>
      <c r="F3" s="21"/>
      <c r="G3" s="20" t="s">
        <v>13</v>
      </c>
      <c r="H3" s="20" t="s">
        <v>13</v>
      </c>
    </row>
    <row r="4" spans="1:9" ht="17" customHeight="1" x14ac:dyDescent="0.2">
      <c r="A4" s="3" t="s">
        <v>14</v>
      </c>
      <c r="B4" s="4" t="s">
        <v>15</v>
      </c>
      <c r="C4" s="4" t="s">
        <v>16</v>
      </c>
      <c r="D4" s="17" t="s">
        <v>252</v>
      </c>
      <c r="E4" s="22"/>
      <c r="F4" s="18" t="s">
        <v>10</v>
      </c>
      <c r="G4" s="22"/>
      <c r="H4" s="22"/>
    </row>
    <row r="5" spans="1:9" ht="17" customHeight="1" x14ac:dyDescent="0.2">
      <c r="A5" s="3" t="s">
        <v>17</v>
      </c>
      <c r="B5" s="6" t="s">
        <v>18</v>
      </c>
      <c r="C5" s="6" t="str">
        <f t="shared" ref="C5:C141" si="2">"ST"</f>
        <v>ST</v>
      </c>
      <c r="D5" s="16" t="str">
        <f>"lorna.anaya@anayamedical.com"</f>
        <v>lorna.anaya@anayamedical.com</v>
      </c>
      <c r="E5" s="21"/>
      <c r="F5" s="20" t="s">
        <v>13</v>
      </c>
      <c r="G5" s="21"/>
      <c r="H5" s="21"/>
    </row>
    <row r="6" spans="1:9" ht="17" customHeight="1" x14ac:dyDescent="0.2">
      <c r="A6" s="3" t="s">
        <v>19</v>
      </c>
      <c r="B6" s="4" t="s">
        <v>20</v>
      </c>
      <c r="C6" s="4" t="str">
        <f>"SI"</f>
        <v>SI</v>
      </c>
      <c r="D6" s="4" t="str">
        <f>"baldwindebra@ymail.com"</f>
        <v>baldwindebra@ymail.com</v>
      </c>
      <c r="E6" s="19"/>
      <c r="F6" s="19" t="s">
        <v>10</v>
      </c>
      <c r="G6" s="18" t="s">
        <v>10</v>
      </c>
      <c r="H6" s="19"/>
    </row>
    <row r="7" spans="1:9" ht="17" customHeight="1" x14ac:dyDescent="0.2">
      <c r="A7" s="3" t="s">
        <v>21</v>
      </c>
      <c r="B7" s="6" t="s">
        <v>22</v>
      </c>
      <c r="C7" s="6" t="str">
        <f>"IA"</f>
        <v>IA</v>
      </c>
      <c r="D7" s="6" t="str">
        <f>"gjpbarnes@aol.com"</f>
        <v>gjpbarnes@aol.com</v>
      </c>
      <c r="E7" s="20" t="s">
        <v>13</v>
      </c>
      <c r="F7" s="21"/>
      <c r="G7" s="20" t="s">
        <v>13</v>
      </c>
      <c r="H7" s="21"/>
    </row>
    <row r="8" spans="1:9" ht="17" customHeight="1" x14ac:dyDescent="0.2">
      <c r="A8" s="3" t="s">
        <v>23</v>
      </c>
      <c r="B8" s="4" t="s">
        <v>24</v>
      </c>
      <c r="C8" s="4" t="str">
        <f>"CT"</f>
        <v>CT</v>
      </c>
      <c r="D8" s="4" t="str">
        <f>"ebecker@optonline.net"</f>
        <v>ebecker@optonline.net</v>
      </c>
      <c r="E8" s="18" t="s">
        <v>10</v>
      </c>
      <c r="F8" s="19"/>
      <c r="G8" s="19"/>
      <c r="H8" s="19"/>
    </row>
    <row r="9" spans="1:9" ht="17" customHeight="1" x14ac:dyDescent="0.2">
      <c r="A9" s="3" t="s">
        <v>25</v>
      </c>
      <c r="B9" s="6" t="s">
        <v>26</v>
      </c>
      <c r="C9" s="6" t="str">
        <f t="shared" ref="C9:C81" si="3">"NE"</f>
        <v>NE</v>
      </c>
      <c r="D9" s="6" t="str">
        <f>"beisel@cox.net"</f>
        <v>beisel@cox.net</v>
      </c>
      <c r="E9" s="21"/>
      <c r="F9" s="21"/>
      <c r="G9" s="20" t="s">
        <v>13</v>
      </c>
      <c r="H9" s="21"/>
    </row>
    <row r="10" spans="1:9" ht="17" customHeight="1" x14ac:dyDescent="0.2">
      <c r="A10" s="3" t="s">
        <v>27</v>
      </c>
      <c r="B10" s="4" t="s">
        <v>28</v>
      </c>
      <c r="C10" s="4" t="str">
        <f t="shared" ref="C10:C126" si="4">"OH"</f>
        <v>OH</v>
      </c>
      <c r="D10" s="4" t="str">
        <f>"pbirnbrich@gmail.com"</f>
        <v>pbirnbrich@gmail.com</v>
      </c>
      <c r="E10" s="18" t="s">
        <v>10</v>
      </c>
      <c r="F10" s="19"/>
      <c r="G10" s="18" t="s">
        <v>10</v>
      </c>
      <c r="H10" s="19"/>
    </row>
    <row r="11" spans="1:9" ht="17" customHeight="1" x14ac:dyDescent="0.2">
      <c r="A11" s="3" t="s">
        <v>29</v>
      </c>
      <c r="B11" s="6" t="s">
        <v>30</v>
      </c>
      <c r="C11" s="6" t="str">
        <f t="shared" ref="C11:C138" si="5">"MN"</f>
        <v>MN</v>
      </c>
      <c r="D11" s="6" t="str">
        <f>"bougieml@msn.com"</f>
        <v>bougieml@msn.com</v>
      </c>
      <c r="E11" s="20" t="s">
        <v>10</v>
      </c>
      <c r="F11" s="21"/>
      <c r="G11" s="21"/>
      <c r="H11" s="21"/>
    </row>
    <row r="12" spans="1:9" ht="17" customHeight="1" x14ac:dyDescent="0.2">
      <c r="A12" s="3" t="s">
        <v>32</v>
      </c>
      <c r="B12" s="6" t="s">
        <v>33</v>
      </c>
      <c r="C12" s="6" t="str">
        <f t="shared" ref="C12:C52" si="6">"IE"</f>
        <v>IE</v>
      </c>
      <c r="D12" s="7" t="s">
        <v>34</v>
      </c>
      <c r="E12" s="20" t="s">
        <v>13</v>
      </c>
      <c r="F12" s="20" t="s">
        <v>10</v>
      </c>
      <c r="G12" s="20" t="s">
        <v>13</v>
      </c>
      <c r="H12" s="20" t="s">
        <v>13</v>
      </c>
    </row>
    <row r="13" spans="1:9" ht="17" customHeight="1" x14ac:dyDescent="0.2">
      <c r="A13" s="3" t="s">
        <v>35</v>
      </c>
      <c r="B13" s="4" t="s">
        <v>36</v>
      </c>
      <c r="C13" s="4" t="str">
        <f t="shared" ref="C13:C73" si="7">"MD"</f>
        <v>MD</v>
      </c>
      <c r="D13" s="4" t="str">
        <f>"jemcahn@comcast.net"</f>
        <v>jemcahn@comcast.net</v>
      </c>
      <c r="E13" s="18" t="s">
        <v>13</v>
      </c>
      <c r="F13" s="19"/>
      <c r="G13" s="18" t="s">
        <v>13</v>
      </c>
      <c r="H13" s="18" t="s">
        <v>13</v>
      </c>
    </row>
    <row r="14" spans="1:9" ht="17" customHeight="1" x14ac:dyDescent="0.2">
      <c r="A14" s="3" t="s">
        <v>37</v>
      </c>
      <c r="B14" s="6" t="s">
        <v>38</v>
      </c>
      <c r="C14" s="6" t="str">
        <f t="shared" si="5"/>
        <v>MN</v>
      </c>
      <c r="D14" s="6" t="str">
        <f>"jack@campbelljohnsonassoc.com"</f>
        <v>jack@campbelljohnsonassoc.com</v>
      </c>
      <c r="E14" s="21"/>
      <c r="F14" s="21"/>
      <c r="G14" s="20" t="s">
        <v>10</v>
      </c>
      <c r="H14" s="21"/>
    </row>
    <row r="15" spans="1:9" ht="17" customHeight="1" x14ac:dyDescent="0.2">
      <c r="A15" s="3" t="s">
        <v>39</v>
      </c>
      <c r="B15" s="4" t="s">
        <v>40</v>
      </c>
      <c r="C15" s="4" t="str">
        <f t="shared" si="4"/>
        <v>OH</v>
      </c>
      <c r="D15" s="4" t="str">
        <f>"caraballo.ej@gmail.com"</f>
        <v>caraballo.ej@gmail.com</v>
      </c>
      <c r="E15" s="18" t="s">
        <v>13</v>
      </c>
      <c r="F15" s="19"/>
      <c r="G15" s="19" t="s">
        <v>10</v>
      </c>
      <c r="H15" s="19"/>
    </row>
    <row r="16" spans="1:9" ht="17" customHeight="1" x14ac:dyDescent="0.2">
      <c r="A16" s="3" t="s">
        <v>270</v>
      </c>
      <c r="B16" s="4" t="s">
        <v>271</v>
      </c>
      <c r="C16" s="4" t="s">
        <v>272</v>
      </c>
      <c r="D16" s="24" t="s">
        <v>273</v>
      </c>
      <c r="E16" s="18" t="s">
        <v>10</v>
      </c>
      <c r="F16" s="19"/>
      <c r="G16" s="19"/>
      <c r="H16" s="19"/>
    </row>
    <row r="17" spans="1:8" ht="17" customHeight="1" x14ac:dyDescent="0.2">
      <c r="A17" s="3" t="s">
        <v>41</v>
      </c>
      <c r="B17" s="6" t="s">
        <v>42</v>
      </c>
      <c r="C17" s="6" t="str">
        <f t="shared" si="1"/>
        <v>OR</v>
      </c>
      <c r="D17" s="6" t="str">
        <f>"jmcarpenter001@gmail.com"</f>
        <v>jmcarpenter001@gmail.com</v>
      </c>
      <c r="E17" s="20" t="s">
        <v>13</v>
      </c>
      <c r="F17" s="21"/>
      <c r="G17" s="21"/>
      <c r="H17" s="21"/>
    </row>
    <row r="18" spans="1:8" ht="17" customHeight="1" x14ac:dyDescent="0.2">
      <c r="A18" s="3" t="s">
        <v>43</v>
      </c>
      <c r="B18" s="4" t="s">
        <v>44</v>
      </c>
      <c r="C18" s="4" t="str">
        <f t="shared" ref="C18:C137" si="8">"IN"</f>
        <v>IN</v>
      </c>
      <c r="D18" s="4" t="str">
        <f>"bchambers@franklincollege.edu"</f>
        <v>bchambers@franklincollege.edu</v>
      </c>
      <c r="E18" s="18" t="s">
        <v>13</v>
      </c>
      <c r="F18" s="18" t="s">
        <v>13</v>
      </c>
      <c r="G18" s="18" t="s">
        <v>13</v>
      </c>
      <c r="H18" s="19"/>
    </row>
    <row r="19" spans="1:8" ht="17" customHeight="1" x14ac:dyDescent="0.2">
      <c r="A19" s="3" t="s">
        <v>45</v>
      </c>
      <c r="B19" s="6" t="s">
        <v>46</v>
      </c>
      <c r="C19" s="6" t="str">
        <f t="shared" si="3"/>
        <v>NE</v>
      </c>
      <c r="D19" s="6" t="str">
        <f>"geeten@verizon.net"</f>
        <v>geeten@verizon.net</v>
      </c>
      <c r="E19" s="20" t="s">
        <v>13</v>
      </c>
      <c r="F19" s="20" t="s">
        <v>13</v>
      </c>
      <c r="G19" s="20" t="s">
        <v>13</v>
      </c>
      <c r="H19" s="20" t="s">
        <v>13</v>
      </c>
    </row>
    <row r="20" spans="1:8" ht="17" customHeight="1" x14ac:dyDescent="0.2">
      <c r="A20" s="3" t="s">
        <v>284</v>
      </c>
      <c r="B20" s="6" t="s">
        <v>285</v>
      </c>
      <c r="C20" s="6" t="s">
        <v>231</v>
      </c>
      <c r="D20" s="25" t="s">
        <v>286</v>
      </c>
      <c r="E20" s="20" t="s">
        <v>10</v>
      </c>
      <c r="F20" s="20"/>
      <c r="G20" s="20"/>
      <c r="H20" s="20"/>
    </row>
    <row r="21" spans="1:8" ht="17" customHeight="1" x14ac:dyDescent="0.2">
      <c r="A21" s="3" t="s">
        <v>47</v>
      </c>
      <c r="B21" s="4" t="s">
        <v>48</v>
      </c>
      <c r="C21" s="4" t="str">
        <f t="shared" ref="C21:C114" si="9">"IL"</f>
        <v>IL</v>
      </c>
      <c r="D21" s="4" t="str">
        <f>"randyclark52@att.net"</f>
        <v>randyclark52@att.net</v>
      </c>
      <c r="E21" s="18" t="s">
        <v>13</v>
      </c>
      <c r="F21" s="19"/>
      <c r="G21" s="18" t="s">
        <v>10</v>
      </c>
      <c r="H21" s="19"/>
    </row>
    <row r="22" spans="1:8" ht="17" customHeight="1" x14ac:dyDescent="0.2">
      <c r="A22" s="3" t="s">
        <v>49</v>
      </c>
      <c r="B22" s="6" t="s">
        <v>50</v>
      </c>
      <c r="C22" s="6" t="str">
        <f t="shared" ref="C22:C31" si="10">"HI"</f>
        <v>HI</v>
      </c>
      <c r="D22" s="6" t="str">
        <f>"dcoleman@chaminade.edu"</f>
        <v>dcoleman@chaminade.edu</v>
      </c>
      <c r="E22" s="20" t="s">
        <v>13</v>
      </c>
      <c r="F22" s="21"/>
      <c r="G22" s="20" t="s">
        <v>13</v>
      </c>
      <c r="H22" s="21"/>
    </row>
    <row r="23" spans="1:8" ht="17" customHeight="1" x14ac:dyDescent="0.2">
      <c r="A23" s="3" t="s">
        <v>51</v>
      </c>
      <c r="B23" s="4" t="s">
        <v>52</v>
      </c>
      <c r="C23" s="4" t="s">
        <v>53</v>
      </c>
      <c r="D23" s="4" t="s">
        <v>54</v>
      </c>
      <c r="E23" s="18" t="s">
        <v>10</v>
      </c>
      <c r="F23" s="19" t="s">
        <v>10</v>
      </c>
      <c r="G23" s="22"/>
      <c r="H23" s="19"/>
    </row>
    <row r="24" spans="1:8" ht="17" customHeight="1" x14ac:dyDescent="0.2">
      <c r="A24" s="3" t="s">
        <v>55</v>
      </c>
      <c r="B24" s="6" t="s">
        <v>56</v>
      </c>
      <c r="C24" s="6" t="str">
        <f t="shared" ref="C24:C97" si="11">"SN"</f>
        <v>SN</v>
      </c>
      <c r="D24" s="6" t="str">
        <f>"danacov@comcast.net"</f>
        <v>danacov@comcast.net</v>
      </c>
      <c r="E24" s="20" t="s">
        <v>13</v>
      </c>
      <c r="F24" s="21"/>
      <c r="G24" s="21" t="s">
        <v>13</v>
      </c>
      <c r="H24" s="21"/>
    </row>
    <row r="25" spans="1:8" ht="17" customHeight="1" x14ac:dyDescent="0.2">
      <c r="A25" s="3" t="s">
        <v>259</v>
      </c>
      <c r="B25" s="6" t="s">
        <v>64</v>
      </c>
      <c r="C25" s="6" t="s">
        <v>260</v>
      </c>
      <c r="D25" s="6" t="s">
        <v>261</v>
      </c>
      <c r="E25" s="20" t="s">
        <v>10</v>
      </c>
      <c r="F25" s="21"/>
      <c r="G25" s="21"/>
      <c r="H25" s="21"/>
    </row>
    <row r="26" spans="1:8" ht="17" customHeight="1" x14ac:dyDescent="0.2">
      <c r="A26" s="3" t="s">
        <v>57</v>
      </c>
      <c r="B26" s="4" t="s">
        <v>30</v>
      </c>
      <c r="C26" s="4" t="str">
        <f t="shared" ref="C26:C98" si="12">"PC"</f>
        <v>PC</v>
      </c>
      <c r="D26" s="4" t="str">
        <f>"mekidadad1@yahoo.com"</f>
        <v>mekidadad1@yahoo.com</v>
      </c>
      <c r="E26" s="18" t="s">
        <v>10</v>
      </c>
      <c r="F26" s="19"/>
      <c r="G26" s="19" t="s">
        <v>10</v>
      </c>
      <c r="H26" s="19"/>
    </row>
    <row r="27" spans="1:8" ht="17" customHeight="1" x14ac:dyDescent="0.2">
      <c r="A27" s="3" t="s">
        <v>58</v>
      </c>
      <c r="B27" s="6" t="s">
        <v>59</v>
      </c>
      <c r="C27" s="6" t="s">
        <v>16</v>
      </c>
      <c r="D27" s="6" t="s">
        <v>60</v>
      </c>
      <c r="E27" s="20" t="s">
        <v>10</v>
      </c>
      <c r="F27" s="21"/>
      <c r="G27" s="20" t="s">
        <v>10</v>
      </c>
      <c r="H27" s="21"/>
    </row>
    <row r="28" spans="1:8" ht="17" customHeight="1" x14ac:dyDescent="0.2">
      <c r="A28" s="3" t="s">
        <v>61</v>
      </c>
      <c r="B28" s="4" t="s">
        <v>62</v>
      </c>
      <c r="C28" s="4" t="str">
        <f t="shared" ref="C28:C125" si="13">"PV"</f>
        <v>PV</v>
      </c>
      <c r="D28" s="4" t="str">
        <f>"dave.dinardo@gmail.com"</f>
        <v>dave.dinardo@gmail.com</v>
      </c>
      <c r="E28" s="18" t="s">
        <v>13</v>
      </c>
      <c r="F28" s="19" t="s">
        <v>10</v>
      </c>
      <c r="G28" s="18" t="s">
        <v>10</v>
      </c>
      <c r="H28" s="19" t="s">
        <v>10</v>
      </c>
    </row>
    <row r="29" spans="1:8" ht="17" customHeight="1" x14ac:dyDescent="0.2">
      <c r="A29" s="3" t="s">
        <v>63</v>
      </c>
      <c r="B29" s="4" t="s">
        <v>64</v>
      </c>
      <c r="C29" s="4" t="str">
        <f t="shared" ref="C29:C99" si="14">"VA"</f>
        <v>VA</v>
      </c>
      <c r="D29" s="4" t="str">
        <f>"kdowns04@outlook.com"</f>
        <v>kdowns04@outlook.com</v>
      </c>
      <c r="E29" s="18" t="s">
        <v>13</v>
      </c>
      <c r="F29" s="18" t="s">
        <v>13</v>
      </c>
      <c r="G29" s="18" t="s">
        <v>13</v>
      </c>
      <c r="H29" s="19"/>
    </row>
    <row r="30" spans="1:8" ht="17" customHeight="1" x14ac:dyDescent="0.2">
      <c r="A30" s="3" t="s">
        <v>63</v>
      </c>
      <c r="B30" s="6" t="s">
        <v>30</v>
      </c>
      <c r="C30" s="6" t="str">
        <f t="shared" si="14"/>
        <v>VA</v>
      </c>
      <c r="D30" s="6" t="str">
        <f>"mhd@cox.net"</f>
        <v>mhd@cox.net</v>
      </c>
      <c r="E30" s="20" t="s">
        <v>13</v>
      </c>
      <c r="F30" s="20" t="s">
        <v>10</v>
      </c>
      <c r="G30" s="21"/>
      <c r="H30" s="20" t="s">
        <v>10</v>
      </c>
    </row>
    <row r="31" spans="1:8" ht="17" customHeight="1" x14ac:dyDescent="0.2">
      <c r="A31" s="3" t="s">
        <v>65</v>
      </c>
      <c r="B31" s="4" t="s">
        <v>66</v>
      </c>
      <c r="C31" s="4" t="str">
        <f t="shared" si="10"/>
        <v>HI</v>
      </c>
      <c r="D31" s="4" t="str">
        <f>"sandydrakemaui@gmail.com"</f>
        <v>sandydrakemaui@gmail.com</v>
      </c>
      <c r="E31" s="18" t="s">
        <v>13</v>
      </c>
      <c r="F31" s="19"/>
      <c r="G31" s="18" t="s">
        <v>13</v>
      </c>
      <c r="H31" s="18" t="s">
        <v>10</v>
      </c>
    </row>
    <row r="32" spans="1:8" ht="17" customHeight="1" x14ac:dyDescent="0.2">
      <c r="A32" s="3" t="s">
        <v>67</v>
      </c>
      <c r="B32" s="6" t="s">
        <v>68</v>
      </c>
      <c r="C32" s="6" t="str">
        <f t="shared" si="8"/>
        <v>IN</v>
      </c>
      <c r="D32" s="6" t="str">
        <f>"lucyuss@aol.com"</f>
        <v>lucyuss@aol.com</v>
      </c>
      <c r="E32" s="20" t="s">
        <v>13</v>
      </c>
      <c r="F32" s="20" t="s">
        <v>10</v>
      </c>
      <c r="G32" s="20" t="s">
        <v>13</v>
      </c>
      <c r="H32" s="20" t="s">
        <v>13</v>
      </c>
    </row>
    <row r="33" spans="1:8" ht="17" customHeight="1" x14ac:dyDescent="0.2">
      <c r="A33" s="3" t="s">
        <v>69</v>
      </c>
      <c r="B33" s="4" t="s">
        <v>70</v>
      </c>
      <c r="C33" s="4" t="str">
        <f>"SC"</f>
        <v>SC</v>
      </c>
      <c r="D33" s="4" t="str">
        <f>"eastys@islc.net"</f>
        <v>eastys@islc.net</v>
      </c>
      <c r="E33" s="18" t="s">
        <v>13</v>
      </c>
      <c r="F33" s="19"/>
      <c r="G33" s="19"/>
      <c r="H33" s="19"/>
    </row>
    <row r="34" spans="1:8" ht="17" customHeight="1" x14ac:dyDescent="0.2">
      <c r="A34" s="3" t="s">
        <v>71</v>
      </c>
      <c r="B34" s="6" t="s">
        <v>72</v>
      </c>
      <c r="C34" s="6" t="str">
        <f t="shared" ref="C34:C122" si="15">"CO"</f>
        <v>CO</v>
      </c>
      <c r="D34" s="6" t="str">
        <f>"linda_eaton@msn.com"</f>
        <v>linda_eaton@msn.com</v>
      </c>
      <c r="E34" s="20" t="s">
        <v>13</v>
      </c>
      <c r="F34" s="21"/>
      <c r="G34" s="21"/>
      <c r="H34" s="20" t="s">
        <v>10</v>
      </c>
    </row>
    <row r="35" spans="1:8" ht="17" customHeight="1" x14ac:dyDescent="0.2">
      <c r="A35" s="3" t="s">
        <v>73</v>
      </c>
      <c r="B35" s="4" t="s">
        <v>74</v>
      </c>
      <c r="C35" s="4" t="str">
        <f t="shared" si="4"/>
        <v>OH</v>
      </c>
      <c r="D35" s="4" t="str">
        <f>"ferritto@aol.com"</f>
        <v>ferritto@aol.com</v>
      </c>
      <c r="E35" s="18" t="s">
        <v>13</v>
      </c>
      <c r="F35" s="18" t="s">
        <v>10</v>
      </c>
      <c r="G35" s="19"/>
      <c r="H35" s="19"/>
    </row>
    <row r="36" spans="1:8" ht="17" customHeight="1" x14ac:dyDescent="0.2">
      <c r="A36" s="3" t="s">
        <v>277</v>
      </c>
      <c r="B36" s="4" t="s">
        <v>42</v>
      </c>
      <c r="C36" s="4" t="s">
        <v>278</v>
      </c>
      <c r="D36" s="4" t="s">
        <v>279</v>
      </c>
      <c r="E36" s="18" t="s">
        <v>10</v>
      </c>
      <c r="F36" s="18"/>
      <c r="G36" s="19"/>
      <c r="H36" s="19"/>
    </row>
    <row r="37" spans="1:8" ht="17" customHeight="1" x14ac:dyDescent="0.2">
      <c r="A37" s="3" t="s">
        <v>75</v>
      </c>
      <c r="B37" s="6" t="s">
        <v>76</v>
      </c>
      <c r="C37" s="6" t="str">
        <f t="shared" ref="C37:C120" si="16">"NC"</f>
        <v>NC</v>
      </c>
      <c r="D37" s="6" t="str">
        <f>"jfoxswim@gmail.com"</f>
        <v>jfoxswim@gmail.com</v>
      </c>
      <c r="E37" s="20" t="s">
        <v>13</v>
      </c>
      <c r="F37" s="21"/>
      <c r="G37" s="20" t="s">
        <v>13</v>
      </c>
      <c r="H37" s="21"/>
    </row>
    <row r="38" spans="1:8" ht="17" customHeight="1" x14ac:dyDescent="0.2">
      <c r="A38" s="3" t="s">
        <v>77</v>
      </c>
      <c r="B38" s="4" t="s">
        <v>78</v>
      </c>
      <c r="C38" s="4" t="str">
        <f t="shared" ref="C38:C133" si="17">"PN"</f>
        <v>PN</v>
      </c>
      <c r="D38" s="4" t="str">
        <f>"jcgagliardo@comcast.net"</f>
        <v>jcgagliardo@comcast.net</v>
      </c>
      <c r="E38" s="18" t="s">
        <v>13</v>
      </c>
      <c r="F38" s="19"/>
      <c r="G38" s="19" t="s">
        <v>10</v>
      </c>
      <c r="H38" s="19"/>
    </row>
    <row r="39" spans="1:8" ht="17" customHeight="1" x14ac:dyDescent="0.2">
      <c r="A39" s="3" t="s">
        <v>79</v>
      </c>
      <c r="B39" s="6" t="s">
        <v>31</v>
      </c>
      <c r="C39" s="6" t="str">
        <f t="shared" si="3"/>
        <v>NE</v>
      </c>
      <c r="D39" s="6" t="str">
        <f>"kennethgalica@gmail.com"</f>
        <v>kennethgalica@gmail.com</v>
      </c>
      <c r="E39" s="20" t="s">
        <v>10</v>
      </c>
      <c r="F39" s="21"/>
      <c r="G39" s="20" t="s">
        <v>13</v>
      </c>
      <c r="H39" s="21"/>
    </row>
    <row r="40" spans="1:8" ht="17" customHeight="1" x14ac:dyDescent="0.2">
      <c r="A40" s="3" t="s">
        <v>262</v>
      </c>
      <c r="B40" s="6" t="s">
        <v>263</v>
      </c>
      <c r="C40" s="6" t="s">
        <v>264</v>
      </c>
      <c r="D40" s="6" t="s">
        <v>265</v>
      </c>
      <c r="E40" s="20" t="s">
        <v>10</v>
      </c>
      <c r="F40" s="21"/>
      <c r="G40" s="20"/>
      <c r="H40" s="21"/>
    </row>
    <row r="41" spans="1:8" ht="17" customHeight="1" x14ac:dyDescent="0.2">
      <c r="A41" s="3" t="s">
        <v>80</v>
      </c>
      <c r="B41" s="4" t="s">
        <v>81</v>
      </c>
      <c r="C41" s="4" t="str">
        <f t="shared" ref="C41:C105" si="18">"NJ"</f>
        <v>NJ</v>
      </c>
      <c r="D41" s="4" t="str">
        <f>"vhgswimming@msn.com"</f>
        <v>vhgswimming@msn.com</v>
      </c>
      <c r="E41" s="19"/>
      <c r="F41" s="18" t="s">
        <v>10</v>
      </c>
      <c r="G41" s="19"/>
      <c r="H41" s="19"/>
    </row>
    <row r="42" spans="1:8" ht="17" customHeight="1" x14ac:dyDescent="0.2">
      <c r="A42" s="3" t="s">
        <v>227</v>
      </c>
      <c r="B42" s="4" t="s">
        <v>228</v>
      </c>
      <c r="C42" s="4" t="s">
        <v>229</v>
      </c>
      <c r="D42" s="9" t="s">
        <v>230</v>
      </c>
      <c r="E42" s="19"/>
      <c r="F42" s="18"/>
      <c r="G42" s="19"/>
      <c r="H42" s="19" t="s">
        <v>10</v>
      </c>
    </row>
    <row r="43" spans="1:8" ht="17" customHeight="1" x14ac:dyDescent="0.2">
      <c r="A43" s="3" t="s">
        <v>82</v>
      </c>
      <c r="B43" s="6" t="s">
        <v>83</v>
      </c>
      <c r="C43" s="6" t="str">
        <f>"MA"</f>
        <v>MA</v>
      </c>
      <c r="D43" s="6" t="str">
        <f>"cecilcgordon@aol.com"</f>
        <v>cecilcgordon@aol.com</v>
      </c>
      <c r="E43" s="20" t="s">
        <v>13</v>
      </c>
      <c r="F43" s="20" t="s">
        <v>13</v>
      </c>
      <c r="G43" s="20" t="s">
        <v>13</v>
      </c>
      <c r="H43" s="21"/>
    </row>
    <row r="44" spans="1:8" ht="17" customHeight="1" x14ac:dyDescent="0.2">
      <c r="A44" s="3" t="s">
        <v>84</v>
      </c>
      <c r="B44" s="4" t="s">
        <v>85</v>
      </c>
      <c r="C44" s="4" t="str">
        <f t="shared" si="5"/>
        <v>MN</v>
      </c>
      <c r="D44" s="4" t="str">
        <f>"bwgz01@gmail.com"</f>
        <v>bwgz01@gmail.com</v>
      </c>
      <c r="E44" s="18" t="s">
        <v>10</v>
      </c>
      <c r="F44" s="19"/>
      <c r="G44" s="19"/>
      <c r="H44" s="19"/>
    </row>
    <row r="45" spans="1:8" ht="17" customHeight="1" x14ac:dyDescent="0.2">
      <c r="A45" s="3" t="s">
        <v>86</v>
      </c>
      <c r="B45" s="6" t="s">
        <v>87</v>
      </c>
      <c r="C45" s="6" t="str">
        <f t="shared" ref="C45:C139" si="19">"FL"</f>
        <v>FL</v>
      </c>
      <c r="D45" s="6" t="str">
        <f>"griffiths.bob@verizon.net"</f>
        <v>griffiths.bob@verizon.net</v>
      </c>
      <c r="E45" s="20" t="s">
        <v>13</v>
      </c>
      <c r="F45" s="20" t="s">
        <v>13</v>
      </c>
      <c r="G45" s="20" t="s">
        <v>13</v>
      </c>
      <c r="H45" s="20" t="s">
        <v>10</v>
      </c>
    </row>
    <row r="46" spans="1:8" ht="17" customHeight="1" x14ac:dyDescent="0.2">
      <c r="A46" s="3" t="s">
        <v>88</v>
      </c>
      <c r="B46" s="6" t="s">
        <v>47</v>
      </c>
      <c r="C46" s="6" t="str">
        <f t="shared" si="0"/>
        <v>SE</v>
      </c>
      <c r="D46" s="6" t="str">
        <f>"clarkhammond2797@gmail.com"</f>
        <v>clarkhammond2797@gmail.com</v>
      </c>
      <c r="E46" s="20" t="s">
        <v>13</v>
      </c>
      <c r="F46" s="21"/>
      <c r="G46" s="20" t="s">
        <v>13</v>
      </c>
      <c r="H46" s="20" t="s">
        <v>13</v>
      </c>
    </row>
    <row r="47" spans="1:8" ht="17" customHeight="1" x14ac:dyDescent="0.2">
      <c r="A47" s="3" t="s">
        <v>89</v>
      </c>
      <c r="B47" s="4" t="s">
        <v>90</v>
      </c>
      <c r="C47" s="4" t="str">
        <f t="shared" si="16"/>
        <v>NC</v>
      </c>
      <c r="D47" s="4" t="str">
        <f>"sheath506@gmail.com"</f>
        <v>sheath506@gmail.com</v>
      </c>
      <c r="E47" s="18" t="s">
        <v>13</v>
      </c>
      <c r="F47" s="19"/>
      <c r="G47" s="19"/>
      <c r="H47" s="19"/>
    </row>
    <row r="48" spans="1:8" ht="17" customHeight="1" x14ac:dyDescent="0.2">
      <c r="A48" s="3" t="s">
        <v>91</v>
      </c>
      <c r="B48" s="6" t="s">
        <v>92</v>
      </c>
      <c r="C48" s="6" t="str">
        <f t="shared" si="19"/>
        <v>FL</v>
      </c>
      <c r="D48" s="6" t="str">
        <f>"mhellervikbing@hotmail.com"</f>
        <v>mhellervikbing@hotmail.com</v>
      </c>
      <c r="E48" s="20" t="s">
        <v>13</v>
      </c>
      <c r="F48" s="20" t="s">
        <v>13</v>
      </c>
      <c r="G48" s="20" t="s">
        <v>13</v>
      </c>
      <c r="H48" s="21"/>
    </row>
    <row r="49" spans="1:8" ht="17" customHeight="1" x14ac:dyDescent="0.2">
      <c r="A49" s="3" t="s">
        <v>93</v>
      </c>
      <c r="B49" s="6" t="s">
        <v>94</v>
      </c>
      <c r="C49" s="6" t="str">
        <f t="shared" si="14"/>
        <v>VA</v>
      </c>
      <c r="D49" s="6" t="str">
        <f>"hogan.kevin.t@gmail.com"</f>
        <v>hogan.kevin.t@gmail.com</v>
      </c>
      <c r="E49" s="20" t="s">
        <v>13</v>
      </c>
      <c r="F49" s="21"/>
      <c r="G49" s="21"/>
      <c r="H49" s="21"/>
    </row>
    <row r="50" spans="1:8" ht="17" customHeight="1" x14ac:dyDescent="0.2">
      <c r="A50" s="3" t="s">
        <v>95</v>
      </c>
      <c r="B50" s="4" t="s">
        <v>96</v>
      </c>
      <c r="C50" s="4" t="str">
        <f>"BD"</f>
        <v>BD</v>
      </c>
      <c r="D50" s="4" t="str">
        <f>"jimsd12@gmail.com"</f>
        <v>jimsd12@gmail.com</v>
      </c>
      <c r="E50" s="18" t="s">
        <v>13</v>
      </c>
      <c r="F50" s="18" t="s">
        <v>13</v>
      </c>
      <c r="G50" s="18" t="s">
        <v>13</v>
      </c>
      <c r="H50" s="19"/>
    </row>
    <row r="51" spans="1:8" ht="17" customHeight="1" x14ac:dyDescent="0.2">
      <c r="A51" s="3" t="s">
        <v>97</v>
      </c>
      <c r="B51" s="6" t="s">
        <v>98</v>
      </c>
      <c r="C51" s="6" t="str">
        <f>"MV"</f>
        <v>MV</v>
      </c>
      <c r="D51" s="6" t="str">
        <f>"ahoppenrath@gmail.com"</f>
        <v>ahoppenrath@gmail.com</v>
      </c>
      <c r="E51" s="20" t="s">
        <v>13</v>
      </c>
      <c r="F51" s="20" t="s">
        <v>10</v>
      </c>
      <c r="G51" s="20" t="s">
        <v>13</v>
      </c>
      <c r="H51" s="20" t="s">
        <v>13</v>
      </c>
    </row>
    <row r="52" spans="1:8" ht="17" customHeight="1" x14ac:dyDescent="0.2">
      <c r="A52" s="3" t="s">
        <v>99</v>
      </c>
      <c r="B52" s="4" t="s">
        <v>100</v>
      </c>
      <c r="C52" s="4" t="str">
        <f t="shared" si="6"/>
        <v>IE</v>
      </c>
      <c r="D52" s="4" t="str">
        <f>"donhougardy@gmail.com"</f>
        <v>donhougardy@gmail.com</v>
      </c>
      <c r="E52" s="18" t="s">
        <v>13</v>
      </c>
      <c r="F52" s="19"/>
      <c r="G52" s="19"/>
      <c r="H52" s="18" t="s">
        <v>13</v>
      </c>
    </row>
    <row r="53" spans="1:8" ht="17" customHeight="1" x14ac:dyDescent="0.2">
      <c r="A53" s="3" t="s">
        <v>101</v>
      </c>
      <c r="B53" s="6" t="s">
        <v>102</v>
      </c>
      <c r="C53" s="6" t="str">
        <f t="shared" si="4"/>
        <v>OH</v>
      </c>
      <c r="D53" s="6" t="str">
        <f>"houktw@miamioh.edu"</f>
        <v>houktw@miamioh.edu</v>
      </c>
      <c r="E53" s="20" t="s">
        <v>10</v>
      </c>
      <c r="F53" s="21"/>
      <c r="G53" s="20" t="s">
        <v>10</v>
      </c>
      <c r="H53" s="21"/>
    </row>
    <row r="54" spans="1:8" ht="17" customHeight="1" x14ac:dyDescent="0.2">
      <c r="A54" s="3" t="s">
        <v>103</v>
      </c>
      <c r="B54" s="4" t="s">
        <v>104</v>
      </c>
      <c r="C54" s="4" t="s">
        <v>105</v>
      </c>
      <c r="D54" s="4" t="s">
        <v>106</v>
      </c>
      <c r="E54" s="18" t="s">
        <v>13</v>
      </c>
      <c r="F54" s="19"/>
      <c r="G54" s="22"/>
      <c r="H54" s="19" t="s">
        <v>10</v>
      </c>
    </row>
    <row r="55" spans="1:8" ht="17" customHeight="1" x14ac:dyDescent="0.2">
      <c r="A55" s="3" t="s">
        <v>107</v>
      </c>
      <c r="B55" s="6" t="s">
        <v>108</v>
      </c>
      <c r="C55" s="6" t="str">
        <f t="shared" si="13"/>
        <v>PV</v>
      </c>
      <c r="D55" s="6" t="str">
        <f>"tim.husson@gmail.com"</f>
        <v>tim.husson@gmail.com</v>
      </c>
      <c r="E55" s="21" t="s">
        <v>13</v>
      </c>
      <c r="F55" s="21"/>
      <c r="G55" s="20" t="s">
        <v>10</v>
      </c>
      <c r="H55" s="20" t="s">
        <v>13</v>
      </c>
    </row>
    <row r="56" spans="1:8" ht="17" customHeight="1" x14ac:dyDescent="0.2">
      <c r="A56" s="3" t="s">
        <v>109</v>
      </c>
      <c r="B56" s="4" t="s">
        <v>110</v>
      </c>
      <c r="C56" s="4" t="str">
        <f t="shared" ref="C56:C115" si="20">"NT"</f>
        <v>NT</v>
      </c>
      <c r="D56" s="4" t="str">
        <f>"jason@phazeproductions.tv"</f>
        <v>jason@phazeproductions.tv</v>
      </c>
      <c r="E56" s="18" t="s">
        <v>13</v>
      </c>
      <c r="F56" s="18" t="s">
        <v>13</v>
      </c>
      <c r="G56" s="19" t="s">
        <v>10</v>
      </c>
      <c r="H56" s="19"/>
    </row>
    <row r="57" spans="1:8" ht="17" customHeight="1" x14ac:dyDescent="0.2">
      <c r="A57" s="3" t="s">
        <v>109</v>
      </c>
      <c r="B57" s="4" t="s">
        <v>112</v>
      </c>
      <c r="C57" s="4" t="s">
        <v>231</v>
      </c>
      <c r="D57" s="4" t="s">
        <v>232</v>
      </c>
      <c r="E57" s="18"/>
      <c r="F57" s="18" t="s">
        <v>10</v>
      </c>
      <c r="G57" s="19"/>
      <c r="H57" s="19" t="s">
        <v>10</v>
      </c>
    </row>
    <row r="58" spans="1:8" ht="17" customHeight="1" x14ac:dyDescent="0.2">
      <c r="A58" s="3" t="s">
        <v>109</v>
      </c>
      <c r="B58" s="6" t="s">
        <v>111</v>
      </c>
      <c r="C58" s="6" t="str">
        <f t="shared" si="4"/>
        <v>OH</v>
      </c>
      <c r="D58" s="6" t="str">
        <f>"mark.johnson256@gmail.com"</f>
        <v>mark.johnson256@gmail.com</v>
      </c>
      <c r="E58" s="20" t="s">
        <v>13</v>
      </c>
      <c r="F58" s="21"/>
      <c r="G58" s="20" t="s">
        <v>10</v>
      </c>
      <c r="H58" s="21"/>
    </row>
    <row r="59" spans="1:8" ht="17" customHeight="1" x14ac:dyDescent="0.2">
      <c r="A59" s="3" t="s">
        <v>109</v>
      </c>
      <c r="B59" s="4" t="s">
        <v>33</v>
      </c>
      <c r="C59" s="4" t="str">
        <f t="shared" si="7"/>
        <v>MD</v>
      </c>
      <c r="D59" s="4" t="str">
        <f>"johnsra@comcast.net"</f>
        <v>johnsra@comcast.net</v>
      </c>
      <c r="E59" s="18" t="s">
        <v>10</v>
      </c>
      <c r="F59" s="19"/>
      <c r="G59" s="19"/>
      <c r="H59" s="18" t="s">
        <v>10</v>
      </c>
    </row>
    <row r="60" spans="1:8" ht="17" customHeight="1" x14ac:dyDescent="0.2">
      <c r="A60" s="3" t="s">
        <v>113</v>
      </c>
      <c r="B60" s="4" t="s">
        <v>114</v>
      </c>
      <c r="C60" s="4" t="str">
        <f t="shared" ref="C60:C135" si="21">"MI"</f>
        <v>MI</v>
      </c>
      <c r="D60" s="4" t="str">
        <f>"pwj6@outlook.com"</f>
        <v>pwj6@outlook.com</v>
      </c>
      <c r="E60" s="18" t="s">
        <v>13</v>
      </c>
      <c r="F60" s="18" t="s">
        <v>13</v>
      </c>
      <c r="G60" s="18" t="s">
        <v>13</v>
      </c>
      <c r="H60" s="18" t="s">
        <v>13</v>
      </c>
    </row>
    <row r="61" spans="1:8" ht="17" customHeight="1" x14ac:dyDescent="0.2">
      <c r="A61" s="3" t="s">
        <v>115</v>
      </c>
      <c r="B61" s="6" t="s">
        <v>116</v>
      </c>
      <c r="C61" s="6" t="str">
        <f t="shared" si="4"/>
        <v>OH</v>
      </c>
      <c r="D61" s="6" t="str">
        <f>"kanzari.anissa@gmail.com"</f>
        <v>kanzari.anissa@gmail.com</v>
      </c>
      <c r="E61" s="21"/>
      <c r="F61" s="20" t="s">
        <v>13</v>
      </c>
      <c r="G61" s="21" t="s">
        <v>10</v>
      </c>
      <c r="H61" s="21" t="s">
        <v>10</v>
      </c>
    </row>
    <row r="62" spans="1:8" ht="17" customHeight="1" x14ac:dyDescent="0.2">
      <c r="A62" s="3" t="s">
        <v>117</v>
      </c>
      <c r="B62" s="4" t="s">
        <v>118</v>
      </c>
      <c r="C62" s="4" t="str">
        <f t="shared" ref="C62:C112" si="22">"GA"</f>
        <v>GA</v>
      </c>
      <c r="D62" s="4" t="str">
        <f>"cdkintz@earthlink.net"</f>
        <v>cdkintz@earthlink.net</v>
      </c>
      <c r="E62" s="18" t="s">
        <v>10</v>
      </c>
      <c r="F62" s="19"/>
      <c r="G62" s="19"/>
      <c r="H62" s="19"/>
    </row>
    <row r="63" spans="1:8" ht="17" customHeight="1" x14ac:dyDescent="0.2">
      <c r="A63" s="3" t="s">
        <v>119</v>
      </c>
      <c r="B63" s="6" t="s">
        <v>120</v>
      </c>
      <c r="C63" s="6" t="str">
        <f t="shared" si="16"/>
        <v>NC</v>
      </c>
      <c r="D63" s="6" t="str">
        <f>"kitchenscj@gmail.com"</f>
        <v>kitchenscj@gmail.com</v>
      </c>
      <c r="E63" s="20" t="s">
        <v>10</v>
      </c>
      <c r="F63" s="21"/>
      <c r="G63" s="20" t="s">
        <v>10</v>
      </c>
      <c r="H63" s="21"/>
    </row>
    <row r="64" spans="1:8" ht="17" customHeight="1" x14ac:dyDescent="0.2">
      <c r="A64" s="3" t="s">
        <v>287</v>
      </c>
      <c r="B64" s="6" t="s">
        <v>288</v>
      </c>
      <c r="C64" s="6" t="s">
        <v>289</v>
      </c>
      <c r="D64" s="26" t="s">
        <v>290</v>
      </c>
      <c r="E64" s="20" t="s">
        <v>10</v>
      </c>
      <c r="F64" s="21"/>
      <c r="G64" s="20"/>
      <c r="H64" s="21"/>
    </row>
    <row r="65" spans="1:8" ht="17" customHeight="1" x14ac:dyDescent="0.2">
      <c r="A65" s="3" t="s">
        <v>121</v>
      </c>
      <c r="B65" s="4" t="s">
        <v>122</v>
      </c>
      <c r="C65" s="4" t="str">
        <f t="shared" ref="C65:C90" si="23">"AZ"</f>
        <v>AZ</v>
      </c>
      <c r="D65" s="4" t="str">
        <f>"mckswim2@gmail.com"</f>
        <v>mckswim2@gmail.com</v>
      </c>
      <c r="E65" s="18" t="s">
        <v>13</v>
      </c>
      <c r="F65" s="18" t="s">
        <v>13</v>
      </c>
      <c r="G65" s="18" t="s">
        <v>13</v>
      </c>
      <c r="H65" s="18" t="s">
        <v>13</v>
      </c>
    </row>
    <row r="66" spans="1:8" ht="17" customHeight="1" x14ac:dyDescent="0.2">
      <c r="A66" s="3" t="s">
        <v>123</v>
      </c>
      <c r="B66" s="6" t="s">
        <v>124</v>
      </c>
      <c r="C66" s="6" t="str">
        <f t="shared" ref="C66" si="24">"LE"</f>
        <v>LE</v>
      </c>
      <c r="D66" s="6" t="str">
        <f>"chuck163@yahoo.com"</f>
        <v>chuck163@yahoo.com</v>
      </c>
      <c r="E66" s="20" t="s">
        <v>13</v>
      </c>
      <c r="F66" s="21"/>
      <c r="G66" s="21"/>
      <c r="H66" s="21"/>
    </row>
    <row r="67" spans="1:8" ht="17" customHeight="1" x14ac:dyDescent="0.2">
      <c r="A67" s="3" t="s">
        <v>125</v>
      </c>
      <c r="B67" s="4" t="s">
        <v>126</v>
      </c>
      <c r="C67" s="4" t="str">
        <f t="shared" si="7"/>
        <v>MD</v>
      </c>
      <c r="D67" s="4" t="str">
        <f>"Peterlagow@gmail.com"</f>
        <v>Peterlagow@gmail.com</v>
      </c>
      <c r="E67" s="18" t="s">
        <v>10</v>
      </c>
      <c r="F67" s="19" t="s">
        <v>10</v>
      </c>
      <c r="G67" s="19"/>
      <c r="H67" s="18" t="s">
        <v>13</v>
      </c>
    </row>
    <row r="68" spans="1:8" ht="17" customHeight="1" x14ac:dyDescent="0.2">
      <c r="A68" s="3" t="s">
        <v>127</v>
      </c>
      <c r="B68" s="6" t="s">
        <v>128</v>
      </c>
      <c r="C68" s="6" t="str">
        <f t="shared" si="20"/>
        <v>NT</v>
      </c>
      <c r="D68" s="6" t="str">
        <f>"philswim@mindspring.com"</f>
        <v>philswim@mindspring.com</v>
      </c>
      <c r="E68" s="20" t="s">
        <v>13</v>
      </c>
      <c r="F68" s="21"/>
      <c r="G68" s="21"/>
      <c r="H68" s="21"/>
    </row>
    <row r="69" spans="1:8" ht="17" customHeight="1" x14ac:dyDescent="0.2">
      <c r="A69" s="3" t="s">
        <v>129</v>
      </c>
      <c r="B69" s="6" t="s">
        <v>130</v>
      </c>
      <c r="C69" s="6" t="str">
        <f t="shared" si="15"/>
        <v>CO</v>
      </c>
      <c r="D69" s="6" t="str">
        <f>"6lawley6@gmail.com"</f>
        <v>6lawley6@gmail.com</v>
      </c>
      <c r="E69" s="20" t="s">
        <v>13</v>
      </c>
      <c r="F69" s="21" t="s">
        <v>10</v>
      </c>
      <c r="G69" s="20" t="s">
        <v>13</v>
      </c>
      <c r="H69" s="21"/>
    </row>
    <row r="70" spans="1:8" ht="17" customHeight="1" x14ac:dyDescent="0.2">
      <c r="A70" s="3" t="s">
        <v>131</v>
      </c>
      <c r="B70" s="4" t="s">
        <v>132</v>
      </c>
      <c r="C70" s="4" t="str">
        <f t="shared" si="18"/>
        <v>NJ</v>
      </c>
      <c r="D70" s="4" t="str">
        <f>"annleaver@yahoo.com"</f>
        <v>annleaver@yahoo.com</v>
      </c>
      <c r="E70" s="18" t="s">
        <v>13</v>
      </c>
      <c r="F70" s="18" t="s">
        <v>13</v>
      </c>
      <c r="G70" s="19"/>
      <c r="H70" s="19"/>
    </row>
    <row r="71" spans="1:8" ht="17" customHeight="1" x14ac:dyDescent="0.2">
      <c r="A71" s="3" t="s">
        <v>133</v>
      </c>
      <c r="B71" s="6" t="s">
        <v>78</v>
      </c>
      <c r="C71" s="6" t="str">
        <f t="shared" ref="C71:C72" si="25">"NM"</f>
        <v>NM</v>
      </c>
      <c r="D71" s="6" t="str">
        <f>"jlorimer@lornet.com"</f>
        <v>jlorimer@lornet.com</v>
      </c>
      <c r="E71" s="20" t="s">
        <v>13</v>
      </c>
      <c r="F71" s="21"/>
      <c r="G71" s="21"/>
      <c r="H71" s="21"/>
    </row>
    <row r="72" spans="1:8" ht="17" hidden="1" customHeight="1" x14ac:dyDescent="0.2">
      <c r="A72" s="3" t="s">
        <v>133</v>
      </c>
      <c r="B72" s="4" t="s">
        <v>134</v>
      </c>
      <c r="C72" s="4" t="str">
        <f t="shared" si="25"/>
        <v>NM</v>
      </c>
      <c r="D72" s="4" t="str">
        <f>"sue@lornet.co"</f>
        <v>sue@lornet.co</v>
      </c>
      <c r="E72" s="18" t="s">
        <v>10</v>
      </c>
      <c r="F72" s="19"/>
      <c r="G72" s="19"/>
      <c r="H72" s="19"/>
    </row>
    <row r="73" spans="1:8" ht="17" customHeight="1" x14ac:dyDescent="0.2">
      <c r="A73" s="3" t="s">
        <v>135</v>
      </c>
      <c r="B73" s="6" t="s">
        <v>72</v>
      </c>
      <c r="C73" s="6" t="str">
        <f t="shared" si="7"/>
        <v>MD</v>
      </c>
      <c r="D73" s="6" t="str">
        <f>"lsmdswim@gmail.com"</f>
        <v>lsmdswim@gmail.com</v>
      </c>
      <c r="E73" s="20" t="s">
        <v>13</v>
      </c>
      <c r="F73" s="21"/>
      <c r="G73" s="20" t="s">
        <v>10</v>
      </c>
      <c r="H73" s="21"/>
    </row>
    <row r="74" spans="1:8" ht="17" customHeight="1" x14ac:dyDescent="0.2">
      <c r="A74" s="3" t="s">
        <v>137</v>
      </c>
      <c r="B74" s="4" t="s">
        <v>114</v>
      </c>
      <c r="C74" s="4" t="str">
        <f t="shared" si="3"/>
        <v>NE</v>
      </c>
      <c r="D74" s="4" t="str">
        <f>"makerp@comcast.net"</f>
        <v>makerp@comcast.net</v>
      </c>
      <c r="E74" s="18" t="s">
        <v>13</v>
      </c>
      <c r="F74" s="18" t="s">
        <v>13</v>
      </c>
      <c r="G74" s="18" t="s">
        <v>13</v>
      </c>
      <c r="H74" s="19"/>
    </row>
    <row r="75" spans="1:8" ht="17" customHeight="1" x14ac:dyDescent="0.2">
      <c r="A75" s="3" t="s">
        <v>138</v>
      </c>
      <c r="B75" s="6" t="s">
        <v>139</v>
      </c>
      <c r="C75" s="6" t="str">
        <f t="shared" si="16"/>
        <v>NC</v>
      </c>
      <c r="D75" s="6" t="str">
        <f>"pksmartin13@gmail.com"</f>
        <v>pksmartin13@gmail.com</v>
      </c>
      <c r="E75" s="20" t="s">
        <v>10</v>
      </c>
      <c r="F75" s="21" t="s">
        <v>10</v>
      </c>
      <c r="G75" s="20" t="s">
        <v>13</v>
      </c>
      <c r="H75" s="20" t="s">
        <v>13</v>
      </c>
    </row>
    <row r="76" spans="1:8" ht="17" customHeight="1" x14ac:dyDescent="0.2">
      <c r="A76" s="3" t="s">
        <v>140</v>
      </c>
      <c r="B76" s="4" t="s">
        <v>141</v>
      </c>
      <c r="C76" s="4" t="str">
        <f>"MR"</f>
        <v>MR</v>
      </c>
      <c r="D76" s="4" t="str">
        <f>"emathletics@gmail.com"</f>
        <v>emathletics@gmail.com</v>
      </c>
      <c r="E76" s="18" t="s">
        <v>13</v>
      </c>
      <c r="F76" s="19"/>
      <c r="G76" s="19"/>
      <c r="H76" s="19"/>
    </row>
    <row r="77" spans="1:8" ht="17" customHeight="1" x14ac:dyDescent="0.2">
      <c r="A77" s="3" t="s">
        <v>143</v>
      </c>
      <c r="B77" s="4" t="s">
        <v>111</v>
      </c>
      <c r="C77" s="4" t="str">
        <f t="shared" si="19"/>
        <v>FL</v>
      </c>
      <c r="D77" s="32" t="s">
        <v>254</v>
      </c>
      <c r="E77" s="18" t="s">
        <v>13</v>
      </c>
      <c r="F77" s="18" t="s">
        <v>10</v>
      </c>
      <c r="G77" s="18" t="s">
        <v>13</v>
      </c>
      <c r="H77" s="19" t="s">
        <v>250</v>
      </c>
    </row>
    <row r="78" spans="1:8" ht="17" customHeight="1" x14ac:dyDescent="0.2">
      <c r="A78" s="3" t="s">
        <v>144</v>
      </c>
      <c r="B78" s="6" t="s">
        <v>145</v>
      </c>
      <c r="C78" s="6" t="str">
        <f t="shared" si="13"/>
        <v>PV</v>
      </c>
      <c r="D78" s="6" t="str">
        <f>"padre1993@gmail.com"</f>
        <v>padre1993@gmail.com</v>
      </c>
      <c r="E78" s="20" t="s">
        <v>13</v>
      </c>
      <c r="F78" s="21"/>
      <c r="G78" s="21"/>
      <c r="H78" s="21"/>
    </row>
    <row r="79" spans="1:8" ht="17" customHeight="1" x14ac:dyDescent="0.2">
      <c r="A79" s="3" t="s">
        <v>146</v>
      </c>
      <c r="B79" s="4" t="s">
        <v>50</v>
      </c>
      <c r="C79" s="4" t="str">
        <f t="shared" si="4"/>
        <v>OH</v>
      </c>
      <c r="D79" s="4" t="str">
        <f>"burndoc48@gmail.com"</f>
        <v>burndoc48@gmail.com</v>
      </c>
      <c r="E79" s="18" t="s">
        <v>10</v>
      </c>
      <c r="F79" s="18" t="s">
        <v>13</v>
      </c>
      <c r="G79" s="18" t="s">
        <v>13</v>
      </c>
      <c r="H79" s="19"/>
    </row>
    <row r="80" spans="1:8" ht="17" customHeight="1" x14ac:dyDescent="0.2">
      <c r="A80" s="3" t="s">
        <v>147</v>
      </c>
      <c r="B80" s="6" t="s">
        <v>142</v>
      </c>
      <c r="C80" s="6" t="str">
        <f t="shared" si="21"/>
        <v>MI</v>
      </c>
      <c r="D80" s="6" t="str">
        <f>"daniel.meconis@sbcglobal.net"</f>
        <v>daniel.meconis@sbcglobal.net</v>
      </c>
      <c r="E80" s="21"/>
      <c r="F80" s="21"/>
      <c r="G80" s="20" t="s">
        <v>10</v>
      </c>
      <c r="H80" s="21"/>
    </row>
    <row r="81" spans="1:8" ht="17" customHeight="1" x14ac:dyDescent="0.2">
      <c r="A81" s="3" t="s">
        <v>148</v>
      </c>
      <c r="B81" s="4" t="s">
        <v>114</v>
      </c>
      <c r="C81" s="4" t="str">
        <f t="shared" si="3"/>
        <v>NE</v>
      </c>
      <c r="D81" s="29" t="str">
        <f>"prmnes@verizon.net"</f>
        <v>prmnes@verizon.net</v>
      </c>
      <c r="E81" s="18" t="s">
        <v>13</v>
      </c>
      <c r="F81" s="18" t="s">
        <v>13</v>
      </c>
      <c r="G81" s="18" t="s">
        <v>13</v>
      </c>
      <c r="H81" s="19"/>
    </row>
    <row r="82" spans="1:8" ht="17" customHeight="1" x14ac:dyDescent="0.2">
      <c r="A82" s="3" t="s">
        <v>239</v>
      </c>
      <c r="B82" s="6" t="s">
        <v>167</v>
      </c>
      <c r="C82" s="27" t="s">
        <v>240</v>
      </c>
      <c r="D82" s="31" t="s">
        <v>238</v>
      </c>
      <c r="E82" s="28" t="s">
        <v>10</v>
      </c>
      <c r="F82" s="21"/>
      <c r="G82" s="21"/>
      <c r="H82" s="20"/>
    </row>
    <row r="83" spans="1:8" ht="17" customHeight="1" x14ac:dyDescent="0.2">
      <c r="A83" s="3" t="s">
        <v>291</v>
      </c>
      <c r="B83" s="6" t="s">
        <v>136</v>
      </c>
      <c r="C83" s="27" t="s">
        <v>293</v>
      </c>
      <c r="D83" s="31" t="s">
        <v>292</v>
      </c>
      <c r="E83" s="28"/>
      <c r="F83" s="21"/>
      <c r="G83" s="21" t="s">
        <v>10</v>
      </c>
      <c r="H83" s="20"/>
    </row>
    <row r="84" spans="1:8" ht="17" customHeight="1" x14ac:dyDescent="0.2">
      <c r="A84" s="3" t="s">
        <v>283</v>
      </c>
      <c r="B84" s="6" t="s">
        <v>280</v>
      </c>
      <c r="C84" s="27" t="s">
        <v>281</v>
      </c>
      <c r="D84" s="31" t="s">
        <v>282</v>
      </c>
      <c r="E84" s="28" t="s">
        <v>10</v>
      </c>
      <c r="F84" s="21"/>
      <c r="G84" s="21"/>
      <c r="H84" s="20"/>
    </row>
    <row r="85" spans="1:8" ht="17" customHeight="1" x14ac:dyDescent="0.2">
      <c r="A85" s="3" t="s">
        <v>149</v>
      </c>
      <c r="B85" s="4" t="s">
        <v>150</v>
      </c>
      <c r="C85" s="4" t="str">
        <f>"SD"</f>
        <v>SD</v>
      </c>
      <c r="D85" s="30" t="str">
        <f>"edie.mueller@me.com"</f>
        <v>edie.mueller@me.com</v>
      </c>
      <c r="E85" s="18" t="s">
        <v>10</v>
      </c>
      <c r="F85" s="19"/>
      <c r="G85" s="19"/>
      <c r="H85" s="19"/>
    </row>
    <row r="86" spans="1:8" ht="17" customHeight="1" x14ac:dyDescent="0.2">
      <c r="A86" s="3" t="s">
        <v>151</v>
      </c>
      <c r="B86" s="6" t="s">
        <v>38</v>
      </c>
      <c r="C86" s="6" t="str">
        <f t="shared" si="13"/>
        <v>PV</v>
      </c>
      <c r="D86" s="6" t="s">
        <v>152</v>
      </c>
      <c r="E86" s="20" t="s">
        <v>13</v>
      </c>
      <c r="F86" s="20" t="s">
        <v>10</v>
      </c>
      <c r="G86" s="20" t="s">
        <v>13</v>
      </c>
      <c r="H86" s="21"/>
    </row>
    <row r="87" spans="1:8" ht="17" customHeight="1" x14ac:dyDescent="0.2">
      <c r="A87" s="3" t="s">
        <v>153</v>
      </c>
      <c r="B87" s="4" t="s">
        <v>154</v>
      </c>
      <c r="C87" s="4" t="str">
        <f t="shared" si="12"/>
        <v>PC</v>
      </c>
      <c r="D87" s="4" t="str">
        <f>"m.nygren@att.net"</f>
        <v>m.nygren@att.net</v>
      </c>
      <c r="E87" s="18" t="s">
        <v>10</v>
      </c>
      <c r="F87" s="19"/>
      <c r="G87" s="18" t="s">
        <v>10</v>
      </c>
      <c r="H87" s="19"/>
    </row>
    <row r="88" spans="1:8" ht="17" customHeight="1" x14ac:dyDescent="0.2">
      <c r="A88" s="3" t="s">
        <v>155</v>
      </c>
      <c r="B88" s="6" t="s">
        <v>62</v>
      </c>
      <c r="C88" s="6" t="str">
        <f t="shared" si="16"/>
        <v>NC</v>
      </c>
      <c r="D88" s="6" t="str">
        <f>"daolack@yahoo.com"</f>
        <v>daolack@yahoo.com</v>
      </c>
      <c r="E88" s="20" t="s">
        <v>13</v>
      </c>
      <c r="F88" s="21"/>
      <c r="G88" s="21" t="s">
        <v>10</v>
      </c>
      <c r="H88" s="21"/>
    </row>
    <row r="89" spans="1:8" ht="17" customHeight="1" x14ac:dyDescent="0.2">
      <c r="A89" s="3" t="s">
        <v>155</v>
      </c>
      <c r="B89" s="4" t="s">
        <v>156</v>
      </c>
      <c r="C89" s="4" t="str">
        <f t="shared" si="16"/>
        <v>NC</v>
      </c>
      <c r="D89" s="4" t="str">
        <f>"olack.lisa@gmail.com"</f>
        <v>olack.lisa@gmail.com</v>
      </c>
      <c r="E89" s="19"/>
      <c r="F89" s="19"/>
      <c r="G89" s="19"/>
      <c r="H89" s="18" t="s">
        <v>13</v>
      </c>
    </row>
    <row r="90" spans="1:8" ht="17" customHeight="1" x14ac:dyDescent="0.2">
      <c r="A90" s="3" t="s">
        <v>157</v>
      </c>
      <c r="B90" s="6" t="s">
        <v>158</v>
      </c>
      <c r="C90" s="6" t="str">
        <f t="shared" si="23"/>
        <v>AZ</v>
      </c>
      <c r="D90" s="6" t="str">
        <f>"Thomas.M.Oliver@gmail.com"</f>
        <v>Thomas.M.Oliver@gmail.com</v>
      </c>
      <c r="E90" s="20" t="s">
        <v>10</v>
      </c>
      <c r="F90" s="21"/>
      <c r="G90" s="21"/>
      <c r="H90" s="21"/>
    </row>
    <row r="91" spans="1:8" ht="17" customHeight="1" x14ac:dyDescent="0.2">
      <c r="A91" s="3" t="s">
        <v>159</v>
      </c>
      <c r="B91" s="4" t="s">
        <v>160</v>
      </c>
      <c r="C91" s="4" t="str">
        <f>"CC"</f>
        <v>CC</v>
      </c>
      <c r="D91" s="4" t="str">
        <f>"rpatterson53@icloud.com"</f>
        <v>rpatterson53@icloud.com</v>
      </c>
      <c r="E91" s="19"/>
      <c r="F91" s="19"/>
      <c r="G91" s="18" t="s">
        <v>10</v>
      </c>
      <c r="H91" s="19"/>
    </row>
    <row r="92" spans="1:8" ht="17" customHeight="1" x14ac:dyDescent="0.2">
      <c r="A92" s="3" t="s">
        <v>161</v>
      </c>
      <c r="B92" s="6" t="s">
        <v>162</v>
      </c>
      <c r="C92" s="6" t="str">
        <f>"OZ"</f>
        <v>OZ</v>
      </c>
      <c r="D92" s="6" t="str">
        <f>"btpqa@aol.com"</f>
        <v>btpqa@aol.com</v>
      </c>
      <c r="E92" s="20" t="s">
        <v>10</v>
      </c>
      <c r="F92" s="21"/>
      <c r="G92" s="21"/>
      <c r="H92" s="21"/>
    </row>
    <row r="93" spans="1:8" ht="17" customHeight="1" x14ac:dyDescent="0.2">
      <c r="A93" s="3" t="s">
        <v>163</v>
      </c>
      <c r="B93" s="4" t="s">
        <v>164</v>
      </c>
      <c r="C93" s="4" t="str">
        <f t="shared" si="9"/>
        <v>IL</v>
      </c>
      <c r="D93" s="4" t="str">
        <f>"dgcowboy@msn.com"</f>
        <v>dgcowboy@msn.com</v>
      </c>
      <c r="E93" s="18" t="s">
        <v>13</v>
      </c>
      <c r="F93" s="18" t="s">
        <v>13</v>
      </c>
      <c r="G93" s="18" t="s">
        <v>13</v>
      </c>
      <c r="H93" s="19"/>
    </row>
    <row r="94" spans="1:8" ht="17" customHeight="1" x14ac:dyDescent="0.2">
      <c r="A94" s="3" t="s">
        <v>165</v>
      </c>
      <c r="B94" s="4" t="s">
        <v>136</v>
      </c>
      <c r="C94" s="4" t="str">
        <f t="shared" si="22"/>
        <v>GA</v>
      </c>
      <c r="D94" s="4" t="str">
        <f>"spotter.usaswimming@yahoo.com"</f>
        <v>spotter.usaswimming@yahoo.com</v>
      </c>
      <c r="E94" s="18" t="s">
        <v>10</v>
      </c>
      <c r="F94" s="19"/>
      <c r="G94" s="18" t="s">
        <v>251</v>
      </c>
      <c r="H94" s="19"/>
    </row>
    <row r="95" spans="1:8" ht="17" customHeight="1" x14ac:dyDescent="0.2">
      <c r="A95" s="3" t="s">
        <v>166</v>
      </c>
      <c r="B95" s="6" t="s">
        <v>167</v>
      </c>
      <c r="C95" s="6" t="s">
        <v>16</v>
      </c>
      <c r="D95" s="6" t="s">
        <v>168</v>
      </c>
      <c r="E95" s="20" t="s">
        <v>10</v>
      </c>
      <c r="F95" s="21"/>
      <c r="G95" s="20" t="s">
        <v>10</v>
      </c>
      <c r="H95" s="20" t="s">
        <v>10</v>
      </c>
    </row>
    <row r="96" spans="1:8" ht="17" customHeight="1" x14ac:dyDescent="0.2">
      <c r="A96" s="3" t="s">
        <v>169</v>
      </c>
      <c r="B96" s="6" t="s">
        <v>170</v>
      </c>
      <c r="C96" s="6" t="str">
        <f t="shared" si="4"/>
        <v>OH</v>
      </c>
      <c r="D96" s="6" t="str">
        <f>"jaraker@gmail.com"</f>
        <v>jaraker@gmail.com</v>
      </c>
      <c r="E96" s="21"/>
      <c r="F96" s="20" t="s">
        <v>13</v>
      </c>
      <c r="G96" s="21"/>
      <c r="H96" s="21"/>
    </row>
    <row r="97" spans="1:8" ht="17" customHeight="1" x14ac:dyDescent="0.2">
      <c r="A97" s="3" t="s">
        <v>171</v>
      </c>
      <c r="B97" s="4" t="s">
        <v>102</v>
      </c>
      <c r="C97" s="4" t="str">
        <f t="shared" si="11"/>
        <v>SN</v>
      </c>
      <c r="D97" s="4" t="str">
        <f>"cbrose@omsoft.com"</f>
        <v>cbrose@omsoft.com</v>
      </c>
      <c r="E97" s="18" t="s">
        <v>13</v>
      </c>
      <c r="F97" s="18" t="s">
        <v>13</v>
      </c>
      <c r="G97" s="18" t="s">
        <v>13</v>
      </c>
      <c r="H97" s="18" t="s">
        <v>13</v>
      </c>
    </row>
    <row r="98" spans="1:8" ht="17" customHeight="1" x14ac:dyDescent="0.2">
      <c r="A98" s="3" t="s">
        <v>172</v>
      </c>
      <c r="B98" s="6" t="s">
        <v>122</v>
      </c>
      <c r="C98" s="6" t="str">
        <f t="shared" si="12"/>
        <v>PC</v>
      </c>
      <c r="D98" s="6" t="str">
        <f>"mary.ruddell@att.net"</f>
        <v>mary.ruddell@att.net</v>
      </c>
      <c r="E98" s="21"/>
      <c r="F98" s="21"/>
      <c r="G98" s="21"/>
      <c r="H98" s="20" t="s">
        <v>10</v>
      </c>
    </row>
    <row r="99" spans="1:8" ht="17" customHeight="1" x14ac:dyDescent="0.2">
      <c r="A99" s="3" t="s">
        <v>173</v>
      </c>
      <c r="B99" s="4" t="s">
        <v>87</v>
      </c>
      <c r="C99" s="4" t="str">
        <f t="shared" si="14"/>
        <v>VA</v>
      </c>
      <c r="D99" s="4" t="str">
        <f>"brustin55@gmail.com"</f>
        <v>brustin55@gmail.com</v>
      </c>
      <c r="E99" s="19"/>
      <c r="F99" s="19"/>
      <c r="G99" s="19"/>
      <c r="H99" s="18" t="s">
        <v>10</v>
      </c>
    </row>
    <row r="100" spans="1:8" ht="17" customHeight="1" x14ac:dyDescent="0.2">
      <c r="A100" s="3" t="s">
        <v>174</v>
      </c>
      <c r="B100" s="6" t="s">
        <v>175</v>
      </c>
      <c r="C100" s="6" t="str">
        <f t="shared" si="15"/>
        <v>CO</v>
      </c>
      <c r="D100" s="6" t="str">
        <f>"kscandar@psdschools.org"</f>
        <v>kscandar@psdschools.org</v>
      </c>
      <c r="E100" s="20" t="s">
        <v>13</v>
      </c>
      <c r="F100" s="21"/>
      <c r="G100" s="20" t="s">
        <v>13</v>
      </c>
      <c r="H100" s="21"/>
    </row>
    <row r="101" spans="1:8" ht="17" customHeight="1" x14ac:dyDescent="0.2">
      <c r="A101" s="3" t="s">
        <v>174</v>
      </c>
      <c r="B101" s="4" t="s">
        <v>33</v>
      </c>
      <c r="C101" s="4" t="str">
        <f t="shared" si="15"/>
        <v>CO</v>
      </c>
      <c r="D101" s="4" t="str">
        <f>"scantrons@yahoo.com"</f>
        <v>scantrons@yahoo.com</v>
      </c>
      <c r="E101" s="18" t="s">
        <v>10</v>
      </c>
      <c r="F101" s="18" t="s">
        <v>13</v>
      </c>
      <c r="G101" s="19"/>
      <c r="H101" s="19"/>
    </row>
    <row r="102" spans="1:8" ht="17" customHeight="1" x14ac:dyDescent="0.2">
      <c r="A102" s="3" t="s">
        <v>176</v>
      </c>
      <c r="B102" s="6" t="s">
        <v>177</v>
      </c>
      <c r="C102" s="6" t="str">
        <f t="shared" si="20"/>
        <v>NT</v>
      </c>
      <c r="D102" s="6" t="str">
        <f>"gloria_schuldt@att.net"</f>
        <v>gloria_schuldt@att.net</v>
      </c>
      <c r="E102" s="20" t="s">
        <v>13</v>
      </c>
      <c r="F102" s="20" t="s">
        <v>10</v>
      </c>
      <c r="G102" s="20" t="s">
        <v>13</v>
      </c>
      <c r="H102" s="20" t="s">
        <v>13</v>
      </c>
    </row>
    <row r="103" spans="1:8" ht="17" customHeight="1" x14ac:dyDescent="0.2">
      <c r="A103" s="3" t="s">
        <v>178</v>
      </c>
      <c r="B103" s="4" t="s">
        <v>179</v>
      </c>
      <c r="C103" s="4" t="str">
        <f t="shared" ref="C103:C128" si="26">"GU"</f>
        <v>GU</v>
      </c>
      <c r="D103" s="4" t="str">
        <f>"herb.schwab@gmail.com"</f>
        <v>herb.schwab@gmail.com</v>
      </c>
      <c r="E103" s="19"/>
      <c r="F103" s="19"/>
      <c r="G103" s="19"/>
      <c r="H103" s="18" t="s">
        <v>13</v>
      </c>
    </row>
    <row r="104" spans="1:8" ht="17" customHeight="1" x14ac:dyDescent="0.2">
      <c r="A104" s="3" t="s">
        <v>180</v>
      </c>
      <c r="B104" s="6" t="s">
        <v>72</v>
      </c>
      <c r="C104" s="6" t="str">
        <f t="shared" si="15"/>
        <v>CO</v>
      </c>
      <c r="D104" s="6" t="str">
        <f>"lseckinger@aol.com"</f>
        <v>lseckinger@aol.com</v>
      </c>
      <c r="E104" s="20" t="s">
        <v>10</v>
      </c>
      <c r="F104" s="21"/>
      <c r="G104" s="21"/>
      <c r="H104" s="20" t="s">
        <v>13</v>
      </c>
    </row>
    <row r="105" spans="1:8" ht="17" customHeight="1" x14ac:dyDescent="0.2">
      <c r="A105" s="3" t="s">
        <v>181</v>
      </c>
      <c r="B105" s="4" t="s">
        <v>96</v>
      </c>
      <c r="C105" s="4" t="str">
        <f t="shared" si="18"/>
        <v>NJ</v>
      </c>
      <c r="D105" s="14" t="s">
        <v>253</v>
      </c>
      <c r="E105" s="18" t="s">
        <v>13</v>
      </c>
      <c r="F105" s="18" t="s">
        <v>13</v>
      </c>
      <c r="G105" s="18" t="s">
        <v>13</v>
      </c>
      <c r="H105" s="18" t="s">
        <v>13</v>
      </c>
    </row>
    <row r="106" spans="1:8" ht="17" customHeight="1" x14ac:dyDescent="0.2">
      <c r="A106" s="3" t="s">
        <v>182</v>
      </c>
      <c r="B106" s="6" t="s">
        <v>183</v>
      </c>
      <c r="C106" s="6" t="str">
        <f t="shared" si="16"/>
        <v>NC</v>
      </c>
      <c r="D106" s="6" t="str">
        <f>"wayne.shulby@gmail.com"</f>
        <v>wayne.shulby@gmail.com</v>
      </c>
      <c r="E106" s="20" t="s">
        <v>13</v>
      </c>
      <c r="F106" s="20" t="s">
        <v>13</v>
      </c>
      <c r="G106" s="20" t="s">
        <v>13</v>
      </c>
      <c r="H106" s="20" t="s">
        <v>13</v>
      </c>
    </row>
    <row r="107" spans="1:8" ht="17" customHeight="1" x14ac:dyDescent="0.2">
      <c r="A107" s="3" t="s">
        <v>274</v>
      </c>
      <c r="B107" s="6" t="s">
        <v>275</v>
      </c>
      <c r="C107" s="6" t="s">
        <v>16</v>
      </c>
      <c r="D107" s="6" t="s">
        <v>276</v>
      </c>
      <c r="E107" s="20" t="s">
        <v>10</v>
      </c>
      <c r="F107" s="20"/>
      <c r="G107" s="20"/>
      <c r="H107" s="20"/>
    </row>
    <row r="108" spans="1:8" ht="17" customHeight="1" x14ac:dyDescent="0.2">
      <c r="A108" s="3" t="s">
        <v>184</v>
      </c>
      <c r="B108" s="4" t="s">
        <v>185</v>
      </c>
      <c r="C108" s="4" t="str">
        <f t="shared" si="0"/>
        <v>SE</v>
      </c>
      <c r="D108" s="4" t="str">
        <f>"wsmalleyses@hotmail.com"</f>
        <v>wsmalleyses@hotmail.com</v>
      </c>
      <c r="E108" s="18" t="s">
        <v>13</v>
      </c>
      <c r="F108" s="19"/>
      <c r="G108" s="18" t="s">
        <v>10</v>
      </c>
      <c r="H108" s="18" t="s">
        <v>13</v>
      </c>
    </row>
    <row r="109" spans="1:8" ht="17" customHeight="1" x14ac:dyDescent="0.2">
      <c r="A109" s="3" t="s">
        <v>186</v>
      </c>
      <c r="B109" s="6" t="s">
        <v>62</v>
      </c>
      <c r="C109" s="6" t="str">
        <f t="shared" si="0"/>
        <v>SE</v>
      </c>
      <c r="D109" s="6" t="str">
        <f>"das.davesmith@gmail.com"</f>
        <v>das.davesmith@gmail.com</v>
      </c>
      <c r="E109" s="20" t="s">
        <v>13</v>
      </c>
      <c r="F109" s="21"/>
      <c r="G109" s="20" t="s">
        <v>10</v>
      </c>
      <c r="H109" s="20" t="s">
        <v>10</v>
      </c>
    </row>
    <row r="110" spans="1:8" ht="17" customHeight="1" x14ac:dyDescent="0.2">
      <c r="A110" s="3" t="s">
        <v>187</v>
      </c>
      <c r="B110" s="4" t="s">
        <v>188</v>
      </c>
      <c r="C110" s="4" t="str">
        <f t="shared" si="8"/>
        <v>IN</v>
      </c>
      <c r="D110" s="4" t="str">
        <f>"mickeysmythe@comcast.net"</f>
        <v>mickeysmythe@comcast.net</v>
      </c>
      <c r="E110" s="18" t="s">
        <v>13</v>
      </c>
      <c r="F110" s="19"/>
      <c r="G110" s="19"/>
      <c r="H110" s="19" t="s">
        <v>10</v>
      </c>
    </row>
    <row r="111" spans="1:8" ht="17" customHeight="1" x14ac:dyDescent="0.2">
      <c r="A111" s="3" t="s">
        <v>189</v>
      </c>
      <c r="B111" s="6" t="s">
        <v>190</v>
      </c>
      <c r="C111" s="6" t="str">
        <f t="shared" si="22"/>
        <v>GA</v>
      </c>
      <c r="D111" s="6" t="s">
        <v>191</v>
      </c>
      <c r="E111" s="20" t="s">
        <v>13</v>
      </c>
      <c r="F111" s="20" t="s">
        <v>13</v>
      </c>
      <c r="G111" s="20" t="s">
        <v>10</v>
      </c>
      <c r="H111" s="20" t="s">
        <v>13</v>
      </c>
    </row>
    <row r="112" spans="1:8" ht="17" customHeight="1" x14ac:dyDescent="0.2">
      <c r="A112" s="3" t="s">
        <v>189</v>
      </c>
      <c r="B112" s="4" t="s">
        <v>192</v>
      </c>
      <c r="C112" s="4" t="str">
        <f t="shared" si="22"/>
        <v>GA</v>
      </c>
      <c r="D112" s="4" t="str">
        <f>"soderstromrayleen@gmail.com"</f>
        <v>soderstromrayleen@gmail.com</v>
      </c>
      <c r="E112" s="18" t="s">
        <v>10</v>
      </c>
      <c r="F112" s="18" t="s">
        <v>10</v>
      </c>
      <c r="G112" s="19"/>
      <c r="H112" s="19"/>
    </row>
    <row r="113" spans="1:8" ht="17" customHeight="1" x14ac:dyDescent="0.2">
      <c r="A113" s="3" t="s">
        <v>266</v>
      </c>
      <c r="B113" s="4" t="s">
        <v>267</v>
      </c>
      <c r="C113" s="4" t="s">
        <v>268</v>
      </c>
      <c r="D113" s="23" t="s">
        <v>269</v>
      </c>
      <c r="E113" s="18"/>
      <c r="F113" s="18" t="s">
        <v>10</v>
      </c>
      <c r="G113" s="19"/>
      <c r="H113" s="19"/>
    </row>
    <row r="114" spans="1:8" ht="17" customHeight="1" x14ac:dyDescent="0.2">
      <c r="A114" s="3" t="s">
        <v>193</v>
      </c>
      <c r="B114" s="6" t="s">
        <v>194</v>
      </c>
      <c r="C114" s="6" t="str">
        <f t="shared" si="9"/>
        <v>IL</v>
      </c>
      <c r="D114" s="6" t="str">
        <f>"jaynespittler@sbcglobal.net"</f>
        <v>jaynespittler@sbcglobal.net</v>
      </c>
      <c r="E114" s="20" t="s">
        <v>13</v>
      </c>
      <c r="F114" s="20" t="s">
        <v>13</v>
      </c>
      <c r="G114" s="20" t="s">
        <v>10</v>
      </c>
      <c r="H114" s="20" t="s">
        <v>13</v>
      </c>
    </row>
    <row r="115" spans="1:8" ht="17" customHeight="1" x14ac:dyDescent="0.2">
      <c r="A115" s="3" t="s">
        <v>195</v>
      </c>
      <c r="B115" s="4" t="s">
        <v>33</v>
      </c>
      <c r="C115" s="4" t="str">
        <f t="shared" si="20"/>
        <v>NT</v>
      </c>
      <c r="D115" s="4" t="str">
        <f>"robertsteffner@hotmail.com"</f>
        <v>robertsteffner@hotmail.com</v>
      </c>
      <c r="E115" s="18" t="s">
        <v>10</v>
      </c>
      <c r="F115" s="19"/>
      <c r="G115" s="19"/>
      <c r="H115" s="19"/>
    </row>
    <row r="116" spans="1:8" ht="17" customHeight="1" x14ac:dyDescent="0.2">
      <c r="A116" s="3" t="s">
        <v>196</v>
      </c>
      <c r="B116" s="6" t="s">
        <v>85</v>
      </c>
      <c r="C116" s="6" t="str">
        <f>"SR"</f>
        <v>SR</v>
      </c>
      <c r="D116" s="6" t="str">
        <f>"brucewstratton@gmail.com"</f>
        <v>brucewstratton@gmail.com</v>
      </c>
      <c r="E116" s="20" t="s">
        <v>13</v>
      </c>
      <c r="F116" s="20" t="s">
        <v>13</v>
      </c>
      <c r="G116" s="20" t="s">
        <v>13</v>
      </c>
      <c r="H116" s="20" t="s">
        <v>13</v>
      </c>
    </row>
    <row r="117" spans="1:8" ht="17" customHeight="1" x14ac:dyDescent="0.2">
      <c r="A117" s="3" t="s">
        <v>197</v>
      </c>
      <c r="B117" s="4" t="s">
        <v>122</v>
      </c>
      <c r="C117" s="4" t="str">
        <f>"CA"</f>
        <v>CA</v>
      </c>
      <c r="D117" s="4" t="str">
        <f>"mj64bear@earthlink.net"</f>
        <v>mj64bear@earthlink.net</v>
      </c>
      <c r="E117" s="18" t="s">
        <v>13</v>
      </c>
      <c r="F117" s="18" t="s">
        <v>13</v>
      </c>
      <c r="G117" s="18" t="s">
        <v>13</v>
      </c>
      <c r="H117" s="18" t="s">
        <v>13</v>
      </c>
    </row>
    <row r="118" spans="1:8" ht="17" customHeight="1" x14ac:dyDescent="0.2">
      <c r="A118" s="3" t="s">
        <v>198</v>
      </c>
      <c r="B118" s="6" t="s">
        <v>46</v>
      </c>
      <c r="C118" s="6" t="str">
        <f t="shared" si="19"/>
        <v>FL</v>
      </c>
      <c r="D118" s="6" t="str">
        <f>"fswigon@yahoo.com"</f>
        <v>fswigon@yahoo.com</v>
      </c>
      <c r="E118" s="21" t="s">
        <v>10</v>
      </c>
      <c r="F118" s="20" t="s">
        <v>13</v>
      </c>
      <c r="G118" s="21"/>
      <c r="H118" s="21"/>
    </row>
    <row r="119" spans="1:8" ht="17" customHeight="1" x14ac:dyDescent="0.2">
      <c r="A119" s="3" t="s">
        <v>199</v>
      </c>
      <c r="B119" s="4" t="s">
        <v>134</v>
      </c>
      <c r="C119" s="4" t="str">
        <f t="shared" si="19"/>
        <v>FL</v>
      </c>
      <c r="D119" s="4" t="str">
        <f>"talwarsue@aol.com"</f>
        <v>talwarsue@aol.com</v>
      </c>
      <c r="E119" s="18" t="s">
        <v>13</v>
      </c>
      <c r="F119" s="19"/>
      <c r="G119" s="18" t="s">
        <v>13</v>
      </c>
      <c r="H119" s="19"/>
    </row>
    <row r="120" spans="1:8" ht="17" customHeight="1" x14ac:dyDescent="0.2">
      <c r="A120" s="3" t="s">
        <v>200</v>
      </c>
      <c r="B120" s="6" t="s">
        <v>201</v>
      </c>
      <c r="C120" s="6" t="str">
        <f t="shared" si="16"/>
        <v>NC</v>
      </c>
      <c r="D120" s="6" t="str">
        <f>"jayfthomas@gmail.com"</f>
        <v>jayfthomas@gmail.com</v>
      </c>
      <c r="E120" s="20" t="s">
        <v>13</v>
      </c>
      <c r="F120" s="20" t="s">
        <v>13</v>
      </c>
      <c r="G120" s="20" t="s">
        <v>13</v>
      </c>
      <c r="H120" s="20" t="s">
        <v>13</v>
      </c>
    </row>
    <row r="121" spans="1:8" ht="17" customHeight="1" x14ac:dyDescent="0.2">
      <c r="A121" s="3" t="s">
        <v>202</v>
      </c>
      <c r="B121" s="6" t="s">
        <v>203</v>
      </c>
      <c r="C121" s="6" t="str">
        <f t="shared" si="26"/>
        <v>GU</v>
      </c>
      <c r="D121" s="6" t="str">
        <f>"tobinrc@comcast.net"</f>
        <v>tobinrc@comcast.net</v>
      </c>
      <c r="E121" s="21"/>
      <c r="F121" s="21"/>
      <c r="G121" s="20" t="s">
        <v>10</v>
      </c>
      <c r="H121" s="21"/>
    </row>
    <row r="122" spans="1:8" ht="17" customHeight="1" x14ac:dyDescent="0.2">
      <c r="A122" s="3" t="s">
        <v>204</v>
      </c>
      <c r="B122" s="4" t="s">
        <v>59</v>
      </c>
      <c r="C122" s="4" t="str">
        <f t="shared" si="15"/>
        <v>CO</v>
      </c>
      <c r="D122" s="4" t="str">
        <f>"mike_urbanowicz@hotmail.com"</f>
        <v>mike_urbanowicz@hotmail.com</v>
      </c>
      <c r="E122" s="18" t="s">
        <v>13</v>
      </c>
      <c r="F122" s="19"/>
      <c r="G122" s="18" t="s">
        <v>10</v>
      </c>
      <c r="H122" s="18" t="s">
        <v>13</v>
      </c>
    </row>
    <row r="123" spans="1:8" ht="17" customHeight="1" x14ac:dyDescent="0.2">
      <c r="A123" s="3" t="s">
        <v>205</v>
      </c>
      <c r="B123" s="6" t="s">
        <v>206</v>
      </c>
      <c r="C123" s="6" t="str">
        <f t="shared" si="17"/>
        <v>PN</v>
      </c>
      <c r="D123" s="6" t="str">
        <f>"ronvp@aol.com"</f>
        <v>ronvp@aol.com</v>
      </c>
      <c r="E123" s="20" t="s">
        <v>13</v>
      </c>
      <c r="F123" s="20" t="s">
        <v>13</v>
      </c>
      <c r="G123" s="20" t="s">
        <v>13</v>
      </c>
      <c r="H123" s="20" t="s">
        <v>13</v>
      </c>
    </row>
    <row r="124" spans="1:8" ht="17" customHeight="1" x14ac:dyDescent="0.2">
      <c r="A124" s="3" t="s">
        <v>207</v>
      </c>
      <c r="B124" s="4" t="s">
        <v>156</v>
      </c>
      <c r="C124" s="4" t="str">
        <f t="shared" si="17"/>
        <v>PN</v>
      </c>
      <c r="D124" s="4" t="str">
        <f>"lisa.vetterlein@gmail.com"</f>
        <v>lisa.vetterlein@gmail.com</v>
      </c>
      <c r="E124" s="19" t="s">
        <v>13</v>
      </c>
      <c r="F124" s="18" t="s">
        <v>13</v>
      </c>
      <c r="G124" s="18" t="s">
        <v>13</v>
      </c>
      <c r="H124" s="19"/>
    </row>
    <row r="125" spans="1:8" ht="17" customHeight="1" x14ac:dyDescent="0.2">
      <c r="A125" s="3" t="s">
        <v>208</v>
      </c>
      <c r="B125" s="6" t="s">
        <v>87</v>
      </c>
      <c r="C125" s="6" t="str">
        <f t="shared" si="13"/>
        <v>PV</v>
      </c>
      <c r="D125" s="6" t="str">
        <f>"rdv@vwi.com"</f>
        <v>rdv@vwi.com</v>
      </c>
      <c r="E125" s="20" t="s">
        <v>10</v>
      </c>
      <c r="F125" s="21"/>
      <c r="G125" s="20" t="s">
        <v>10</v>
      </c>
      <c r="H125" s="21"/>
    </row>
    <row r="126" spans="1:8" ht="17" customHeight="1" x14ac:dyDescent="0.2">
      <c r="A126" s="3" t="s">
        <v>209</v>
      </c>
      <c r="B126" s="4" t="s">
        <v>210</v>
      </c>
      <c r="C126" s="4" t="str">
        <f t="shared" si="4"/>
        <v>OH</v>
      </c>
      <c r="D126" s="4" t="str">
        <f>"joseph.waller@us.pwc.com"</f>
        <v>joseph.waller@us.pwc.com</v>
      </c>
      <c r="E126" s="18" t="s">
        <v>13</v>
      </c>
      <c r="F126" s="19"/>
      <c r="G126" s="19"/>
      <c r="H126" s="19"/>
    </row>
    <row r="127" spans="1:8" ht="17" customHeight="1" x14ac:dyDescent="0.2">
      <c r="A127" s="3" t="s">
        <v>246</v>
      </c>
      <c r="B127" s="4" t="s">
        <v>247</v>
      </c>
      <c r="C127" s="4" t="s">
        <v>248</v>
      </c>
      <c r="D127" s="13" t="s">
        <v>249</v>
      </c>
      <c r="E127" s="18" t="s">
        <v>10</v>
      </c>
      <c r="F127" s="19"/>
      <c r="G127" s="19"/>
      <c r="H127" s="19"/>
    </row>
    <row r="128" spans="1:8" ht="17" customHeight="1" x14ac:dyDescent="0.2">
      <c r="A128" s="3" t="s">
        <v>211</v>
      </c>
      <c r="B128" s="6" t="s">
        <v>162</v>
      </c>
      <c r="C128" s="6" t="str">
        <f t="shared" si="26"/>
        <v>GU</v>
      </c>
      <c r="D128" s="6" t="str">
        <f>"walls.brianl@gmail.com"</f>
        <v>walls.brianl@gmail.com</v>
      </c>
      <c r="E128" s="21" t="s">
        <v>10</v>
      </c>
      <c r="F128" s="21"/>
      <c r="G128" s="20" t="s">
        <v>13</v>
      </c>
      <c r="H128" s="21"/>
    </row>
    <row r="129" spans="1:8" ht="17" customHeight="1" x14ac:dyDescent="0.2">
      <c r="A129" s="3" t="s">
        <v>233</v>
      </c>
      <c r="B129" s="6" t="s">
        <v>234</v>
      </c>
      <c r="C129" s="6" t="s">
        <v>235</v>
      </c>
      <c r="D129" s="10" t="s">
        <v>236</v>
      </c>
      <c r="E129" s="21" t="s">
        <v>10</v>
      </c>
      <c r="F129" s="21"/>
      <c r="G129" s="20"/>
      <c r="H129" s="21"/>
    </row>
    <row r="130" spans="1:8" ht="17" customHeight="1" x14ac:dyDescent="0.2">
      <c r="A130" s="3" t="s">
        <v>212</v>
      </c>
      <c r="B130" s="4" t="s">
        <v>213</v>
      </c>
      <c r="C130" s="4" t="s">
        <v>256</v>
      </c>
      <c r="D130" s="4" t="str">
        <f>"wepaz@verizon.net"</f>
        <v>wepaz@verizon.net</v>
      </c>
      <c r="E130" s="19"/>
      <c r="F130" s="18" t="s">
        <v>13</v>
      </c>
      <c r="G130" s="19"/>
      <c r="H130" s="19"/>
    </row>
    <row r="131" spans="1:8" ht="17" customHeight="1" x14ac:dyDescent="0.2">
      <c r="A131" s="3" t="s">
        <v>242</v>
      </c>
      <c r="B131" s="4" t="s">
        <v>241</v>
      </c>
      <c r="C131" s="4" t="s">
        <v>243</v>
      </c>
      <c r="D131" s="11" t="s">
        <v>237</v>
      </c>
      <c r="E131" s="19" t="s">
        <v>10</v>
      </c>
      <c r="F131" s="18"/>
      <c r="G131" s="19"/>
      <c r="H131" s="19"/>
    </row>
    <row r="132" spans="1:8" ht="17" customHeight="1" x14ac:dyDescent="0.2">
      <c r="A132" s="3" t="s">
        <v>214</v>
      </c>
      <c r="B132" s="6" t="s">
        <v>215</v>
      </c>
      <c r="C132" s="6" t="str">
        <f t="shared" si="8"/>
        <v>IN</v>
      </c>
      <c r="D132" s="6" t="str">
        <f>"1919fran@gmail.com"</f>
        <v>1919fran@gmail.com</v>
      </c>
      <c r="E132" s="20" t="s">
        <v>10</v>
      </c>
      <c r="F132" s="20" t="s">
        <v>13</v>
      </c>
      <c r="G132" s="21"/>
      <c r="H132" s="21" t="s">
        <v>10</v>
      </c>
    </row>
    <row r="133" spans="1:8" ht="17" customHeight="1" x14ac:dyDescent="0.2">
      <c r="A133" s="3" t="s">
        <v>216</v>
      </c>
      <c r="B133" s="4" t="s">
        <v>217</v>
      </c>
      <c r="C133" s="4" t="str">
        <f t="shared" si="17"/>
        <v>PN</v>
      </c>
      <c r="D133" s="4" t="str">
        <f>"teriwhite53@gmail.com"</f>
        <v>teriwhite53@gmail.com</v>
      </c>
      <c r="E133" s="18" t="s">
        <v>13</v>
      </c>
      <c r="F133" s="18" t="s">
        <v>13</v>
      </c>
      <c r="G133" s="18" t="s">
        <v>13</v>
      </c>
      <c r="H133" s="19"/>
    </row>
    <row r="134" spans="1:8" ht="17" customHeight="1" x14ac:dyDescent="0.2">
      <c r="A134" s="3" t="s">
        <v>218</v>
      </c>
      <c r="B134" s="4" t="s">
        <v>170</v>
      </c>
      <c r="C134" s="4" t="s">
        <v>244</v>
      </c>
      <c r="D134" s="12" t="s">
        <v>245</v>
      </c>
      <c r="E134" s="18" t="s">
        <v>10</v>
      </c>
      <c r="F134" s="18"/>
      <c r="G134" s="18"/>
      <c r="H134" s="19"/>
    </row>
    <row r="135" spans="1:8" ht="17" customHeight="1" x14ac:dyDescent="0.2">
      <c r="A135" s="3" t="s">
        <v>218</v>
      </c>
      <c r="B135" s="6" t="s">
        <v>170</v>
      </c>
      <c r="C135" s="6" t="str">
        <f t="shared" si="21"/>
        <v>MI</v>
      </c>
      <c r="D135" s="6" t="str">
        <f>"Jeffrey.Wilkins@comcast.net"</f>
        <v>Jeffrey.Wilkins@comcast.net</v>
      </c>
      <c r="E135" s="20" t="s">
        <v>10</v>
      </c>
      <c r="F135" s="20" t="s">
        <v>13</v>
      </c>
      <c r="G135" s="21"/>
      <c r="H135" s="21"/>
    </row>
    <row r="136" spans="1:8" ht="17" customHeight="1" x14ac:dyDescent="0.2">
      <c r="A136" s="3" t="s">
        <v>219</v>
      </c>
      <c r="B136" s="4" t="s">
        <v>257</v>
      </c>
      <c r="C136" s="4" t="s">
        <v>248</v>
      </c>
      <c r="D136" s="15" t="s">
        <v>258</v>
      </c>
      <c r="E136" s="18"/>
      <c r="F136" s="18"/>
      <c r="G136" s="18"/>
      <c r="H136" s="18" t="s">
        <v>13</v>
      </c>
    </row>
    <row r="137" spans="1:8" ht="17" customHeight="1" x14ac:dyDescent="0.2">
      <c r="A137" s="3" t="s">
        <v>219</v>
      </c>
      <c r="B137" s="6" t="s">
        <v>220</v>
      </c>
      <c r="C137" s="6" t="str">
        <f t="shared" si="8"/>
        <v>IN</v>
      </c>
      <c r="D137" s="6" t="str">
        <f>"mpwilson1205@gmail.com"</f>
        <v>mpwilson1205@gmail.com</v>
      </c>
      <c r="E137" s="21"/>
      <c r="F137" s="20" t="s">
        <v>13</v>
      </c>
      <c r="G137" s="21" t="s">
        <v>10</v>
      </c>
      <c r="H137" s="21"/>
    </row>
    <row r="138" spans="1:8" ht="17" customHeight="1" x14ac:dyDescent="0.2">
      <c r="A138" s="3" t="s">
        <v>221</v>
      </c>
      <c r="B138" s="4" t="s">
        <v>78</v>
      </c>
      <c r="C138" s="4" t="str">
        <f t="shared" si="5"/>
        <v>MN</v>
      </c>
      <c r="D138" s="4" t="str">
        <f>"johnwitz@mac.com"</f>
        <v>johnwitz@mac.com</v>
      </c>
      <c r="E138" s="18" t="s">
        <v>10</v>
      </c>
      <c r="F138" s="19"/>
      <c r="G138" s="18" t="s">
        <v>10</v>
      </c>
      <c r="H138" s="19"/>
    </row>
    <row r="139" spans="1:8" ht="17" customHeight="1" x14ac:dyDescent="0.2">
      <c r="A139" s="3" t="s">
        <v>222</v>
      </c>
      <c r="B139" s="6" t="s">
        <v>223</v>
      </c>
      <c r="C139" s="6" t="str">
        <f t="shared" si="19"/>
        <v>FL</v>
      </c>
      <c r="D139" s="6" t="str">
        <f>"judiwojcik@gmail.com"</f>
        <v>judiwojcik@gmail.com</v>
      </c>
      <c r="E139" s="21"/>
      <c r="F139" s="21"/>
      <c r="G139" s="20" t="s">
        <v>10</v>
      </c>
      <c r="H139" s="21"/>
    </row>
    <row r="140" spans="1:8" ht="17" customHeight="1" x14ac:dyDescent="0.2">
      <c r="A140" s="3" t="s">
        <v>224</v>
      </c>
      <c r="B140" s="4" t="s">
        <v>225</v>
      </c>
      <c r="C140" s="4" t="str">
        <f t="shared" ref="C140" si="27">"AM"</f>
        <v>AM</v>
      </c>
      <c r="D140" s="4" t="str">
        <f>"czaleski@att.net"</f>
        <v>czaleski@att.net</v>
      </c>
      <c r="E140" s="18" t="s">
        <v>13</v>
      </c>
      <c r="F140" s="18" t="s">
        <v>13</v>
      </c>
      <c r="G140" s="18" t="s">
        <v>13</v>
      </c>
      <c r="H140" s="18" t="s">
        <v>13</v>
      </c>
    </row>
    <row r="141" spans="1:8" ht="17" customHeight="1" x14ac:dyDescent="0.2">
      <c r="A141" s="3" t="s">
        <v>226</v>
      </c>
      <c r="B141" s="6" t="s">
        <v>206</v>
      </c>
      <c r="C141" s="6" t="str">
        <f t="shared" si="2"/>
        <v>ST</v>
      </c>
      <c r="D141" s="6" t="str">
        <f>"rzolno@gmail.com"</f>
        <v>rzolno@gmail.com</v>
      </c>
      <c r="E141" s="20" t="s">
        <v>10</v>
      </c>
      <c r="F141" s="21"/>
      <c r="G141" s="21"/>
      <c r="H141" s="21"/>
    </row>
    <row r="142" spans="1:8" ht="17" customHeight="1" x14ac:dyDescent="0.2">
      <c r="A142" s="8"/>
      <c r="B142" s="5"/>
      <c r="C142" s="5"/>
      <c r="D142" s="5"/>
      <c r="E142" s="5"/>
      <c r="F142" s="5"/>
      <c r="G142" s="5"/>
      <c r="H142" s="5"/>
    </row>
  </sheetData>
  <hyperlinks>
    <hyperlink ref="D82" r:id="rId1" xr:uid="{24DDE95A-B558-764F-80D6-8B3C7C8575CA}"/>
    <hyperlink ref="D134" r:id="rId2" xr:uid="{2C474667-E59E-0B42-96DA-66AEF5FFFAB6}"/>
    <hyperlink ref="D127" r:id="rId3" xr:uid="{B4DBCF60-6828-0C4F-9CCE-F8CA3145E0E6}"/>
    <hyperlink ref="D4" r:id="rId4" xr:uid="{2416277C-01C5-CC4F-A83C-A856E2C76DAD}"/>
    <hyperlink ref="D105" r:id="rId5" xr:uid="{C0101B41-DD9D-4C46-B127-240E5326EE9E}"/>
    <hyperlink ref="D16" r:id="rId6" xr:uid="{CE8C8551-F596-F247-B3D6-E24BFB365099}"/>
  </hyperlinks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 McNichols</dc:creator>
  <cp:lastModifiedBy>Dana Covington</cp:lastModifiedBy>
  <dcterms:created xsi:type="dcterms:W3CDTF">2020-01-04T19:54:33Z</dcterms:created>
  <dcterms:modified xsi:type="dcterms:W3CDTF">2021-10-04T21:25:21Z</dcterms:modified>
</cp:coreProperties>
</file>